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<sst xmlns="http://schemas.openxmlformats.org/spreadsheetml/2006/main" count="135" uniqueCount="135">
  <si>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</si>
  <si>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</si>
  <si>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</si>
  <si>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</si>
  <si>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</si>
  <si>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</si>
  <si>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</si>
  <si>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</si>
  <si>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</si>
  <si>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</si>
  <si>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</si>
  <si>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</si>
  <si>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</si>
  <si>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</si>
  <si>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</si>
  <si>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</si>
  <si>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</si>
  <si>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</si>
  <si>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</si>
  <si>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</si>
  <si>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</si>
  <si>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</si>
  <si>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</si>
  <si>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</si>
  <si>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</si>
  <si>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</si>
  <si>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</si>
  <si>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</si>
  <si>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</si>
  <si>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</si>
  <si>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</si>
  <si>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</si>
  <si>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</si>
  <si>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</si>
  <si>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</si>
  <si>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</si>
  <si>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</si>
  <si>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</si>
  <si>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</si>
  <si>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</si>
  <si>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</si>
  <si>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</si>
  <si>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</si>
  <si>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</si>
  <si>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</si>
  <si>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</si>
  <si>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</si>
  <si>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</si>
  <si>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</si>
  <si>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</si>
  <si>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</si>
  <si>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</si>
  <si>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</si>
  <si>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</si>
  <si>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</si>
  <si>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</si>
  <si>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</si>
  <si>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</si>
  <si>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</si>
  <si>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</si>
  <si>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</si>
  <si>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</si>
  <si>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</si>
  <si>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</si>
  <si>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</si>
  <si>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</si>
  <si>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</si>
  <si>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</si>
  <si>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</si>
  <si>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</si>
  <si>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</si>
  <si>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</si>
  <si>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</si>
  <si>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</si>
  <si>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</si>
  <si>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</si>
  <si>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</si>
  <si>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</si>
  <si>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</si>
  <si>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</si>
  <si>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</si>
  <si>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</si>
  <si>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</si>
  <si>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</si>
  <si>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</si>
  <si>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</si>
  <si>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</si>
  <si>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</si>
  <si>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</si>
  <si>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</si>
  <si>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</si>
  <si>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</si>
  <si>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</si>
  <si>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</si>
  <si>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</si>
  <si>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</si>
  <si>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</si>
  <si>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</si>
  <si>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</si>
  <si>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</si>
  <si>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</si>
  <si>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</si>
  <si>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</si>
  <si>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</si>
  <si>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</si>
  <si>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</si>
  <si>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</si>
  <si>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</si>
  <si>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</si>
  <si>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</si>
  <si>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</si>
  <si>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</si>
  <si>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</si>
  <si>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</si>
  <si>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</si>
  <si>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</si>
  <si>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</si>
  <si>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</si>
  <si>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</si>
  <si>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</si>
  <si>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</si>
  <si>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</si>
  <si>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</si>
  <si>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</si>
  <si>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</si>
  <si>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</si>
  <si>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</si>
  <si>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</si>
  <si>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</si>
  <si>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</si>
  <si>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</si>
  <si>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</si>
  <si>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11/11/16 - VENCIMENTO 25/11/16</t>
  </si>
  <si>
    <t>6.3. Revisão de Remuneração pelo Transporte Coletivo ¹</t>
  </si>
  <si>
    <t xml:space="preserve">     ¹  Pagamento de combustível não fóssil de outubro/16.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</si>
</sst>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624989</v>
      </c>
      <c r="C7" s="9">
        <f t="shared" si="0"/>
        <v>800219</v>
      </c>
      <c r="D7" s="9">
        <f t="shared" si="0"/>
        <v>842445</v>
      </c>
      <c r="E7" s="9">
        <f t="shared" si="0"/>
        <v>559139</v>
      </c>
      <c r="F7" s="9">
        <f t="shared" si="0"/>
        <v>758265</v>
      </c>
      <c r="G7" s="9">
        <f t="shared" si="0"/>
        <v>1259860</v>
      </c>
      <c r="H7" s="9">
        <f t="shared" si="0"/>
        <v>582868</v>
      </c>
      <c r="I7" s="9">
        <f t="shared" si="0"/>
        <v>125404</v>
      </c>
      <c r="J7" s="9">
        <f t="shared" si="0"/>
        <v>345179</v>
      </c>
      <c r="K7" s="9">
        <f t="shared" si="0"/>
        <v>5898368</v>
      </c>
      <c r="L7" s="52"/>
    </row>
    <row r="8" spans="1:11" ht="17.25" customHeight="1">
      <c r="A8" s="10" t="s">
        <v>99</v>
      </c>
      <c r="B8" s="11">
        <f>B9+B12+B16</f>
        <v>303455</v>
      </c>
      <c r="C8" s="11">
        <f aca="true" t="shared" si="1" ref="C8:J8">C9+C12+C16</f>
        <v>397995</v>
      </c>
      <c r="D8" s="11">
        <f t="shared" si="1"/>
        <v>394334</v>
      </c>
      <c r="E8" s="11">
        <f t="shared" si="1"/>
        <v>278741</v>
      </c>
      <c r="F8" s="11">
        <f t="shared" si="1"/>
        <v>367368</v>
      </c>
      <c r="G8" s="11">
        <f t="shared" si="1"/>
        <v>616976</v>
      </c>
      <c r="H8" s="11">
        <f t="shared" si="1"/>
        <v>309448</v>
      </c>
      <c r="I8" s="11">
        <f t="shared" si="1"/>
        <v>56547</v>
      </c>
      <c r="J8" s="11">
        <f t="shared" si="1"/>
        <v>158192</v>
      </c>
      <c r="K8" s="11">
        <f>SUM(B8:J8)</f>
        <v>2883056</v>
      </c>
    </row>
    <row r="9" spans="1:11" ht="17.25" customHeight="1">
      <c r="A9" s="15" t="s">
        <v>17</v>
      </c>
      <c r="B9" s="13">
        <f>+B10+B11</f>
        <v>37598</v>
      </c>
      <c r="C9" s="13">
        <f aca="true" t="shared" si="2" ref="C9:J9">+C10+C11</f>
        <v>52338</v>
      </c>
      <c r="D9" s="13">
        <f t="shared" si="2"/>
        <v>46211</v>
      </c>
      <c r="E9" s="13">
        <f t="shared" si="2"/>
        <v>35415</v>
      </c>
      <c r="F9" s="13">
        <f t="shared" si="2"/>
        <v>40481</v>
      </c>
      <c r="G9" s="13">
        <f t="shared" si="2"/>
        <v>51270</v>
      </c>
      <c r="H9" s="13">
        <f t="shared" si="2"/>
        <v>47075</v>
      </c>
      <c r="I9" s="13">
        <f t="shared" si="2"/>
        <v>8377</v>
      </c>
      <c r="J9" s="13">
        <f t="shared" si="2"/>
        <v>17066</v>
      </c>
      <c r="K9" s="11">
        <f>SUM(B9:J9)</f>
        <v>335831</v>
      </c>
    </row>
    <row r="10" spans="1:11" ht="17.25" customHeight="1">
      <c r="A10" s="29" t="s">
        <v>18</v>
      </c>
      <c r="B10" s="13">
        <v>37598</v>
      </c>
      <c r="C10" s="13">
        <v>52338</v>
      </c>
      <c r="D10" s="13">
        <v>46211</v>
      </c>
      <c r="E10" s="13">
        <v>35415</v>
      </c>
      <c r="F10" s="13">
        <v>40481</v>
      </c>
      <c r="G10" s="13">
        <v>51270</v>
      </c>
      <c r="H10" s="13">
        <v>47075</v>
      </c>
      <c r="I10" s="13">
        <v>8377</v>
      </c>
      <c r="J10" s="13">
        <v>17066</v>
      </c>
      <c r="K10" s="11">
        <f>SUM(B10:J10)</f>
        <v>335831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219792</v>
      </c>
      <c r="C12" s="17">
        <f t="shared" si="3"/>
        <v>289222</v>
      </c>
      <c r="D12" s="17">
        <f t="shared" si="3"/>
        <v>290848</v>
      </c>
      <c r="E12" s="17">
        <f t="shared" si="3"/>
        <v>203749</v>
      </c>
      <c r="F12" s="17">
        <f t="shared" si="3"/>
        <v>264652</v>
      </c>
      <c r="G12" s="17">
        <f t="shared" si="3"/>
        <v>453699</v>
      </c>
      <c r="H12" s="17">
        <f t="shared" si="3"/>
        <v>221304</v>
      </c>
      <c r="I12" s="17">
        <f t="shared" si="3"/>
        <v>39351</v>
      </c>
      <c r="J12" s="17">
        <f t="shared" si="3"/>
        <v>117283</v>
      </c>
      <c r="K12" s="11">
        <f aca="true" t="shared" si="4" ref="K12:K27">SUM(B12:J12)</f>
        <v>2099900</v>
      </c>
    </row>
    <row r="13" spans="1:13" ht="17.25" customHeight="1">
      <c r="A13" s="14" t="s">
        <v>20</v>
      </c>
      <c r="B13" s="13">
        <v>103049</v>
      </c>
      <c r="C13" s="13">
        <v>146455</v>
      </c>
      <c r="D13" s="13">
        <v>150151</v>
      </c>
      <c r="E13" s="13">
        <v>102486</v>
      </c>
      <c r="F13" s="13">
        <v>131428</v>
      </c>
      <c r="G13" s="13">
        <v>211697</v>
      </c>
      <c r="H13" s="13">
        <v>99049</v>
      </c>
      <c r="I13" s="13">
        <v>21570</v>
      </c>
      <c r="J13" s="13">
        <v>60958</v>
      </c>
      <c r="K13" s="11">
        <f t="shared" si="4"/>
        <v>1026843</v>
      </c>
      <c r="L13" s="52"/>
      <c r="M13" s="53"/>
    </row>
    <row r="14" spans="1:12" ht="17.25" customHeight="1">
      <c r="A14" s="14" t="s">
        <v>21</v>
      </c>
      <c r="B14" s="13">
        <v>106424</v>
      </c>
      <c r="C14" s="13">
        <v>127475</v>
      </c>
      <c r="D14" s="13">
        <v>129522</v>
      </c>
      <c r="E14" s="13">
        <v>91484</v>
      </c>
      <c r="F14" s="13">
        <v>123240</v>
      </c>
      <c r="G14" s="13">
        <v>226263</v>
      </c>
      <c r="H14" s="13">
        <v>105163</v>
      </c>
      <c r="I14" s="13">
        <v>15165</v>
      </c>
      <c r="J14" s="13">
        <v>52633</v>
      </c>
      <c r="K14" s="11">
        <f t="shared" si="4"/>
        <v>977369</v>
      </c>
      <c r="L14" s="52"/>
    </row>
    <row r="15" spans="1:11" ht="17.25" customHeight="1">
      <c r="A15" s="14" t="s">
        <v>22</v>
      </c>
      <c r="B15" s="13">
        <v>10319</v>
      </c>
      <c r="C15" s="13">
        <v>15292</v>
      </c>
      <c r="D15" s="13">
        <v>11175</v>
      </c>
      <c r="E15" s="13">
        <v>9779</v>
      </c>
      <c r="F15" s="13">
        <v>9984</v>
      </c>
      <c r="G15" s="13">
        <v>15739</v>
      </c>
      <c r="H15" s="13">
        <v>17092</v>
      </c>
      <c r="I15" s="13">
        <v>2616</v>
      </c>
      <c r="J15" s="13">
        <v>3692</v>
      </c>
      <c r="K15" s="11">
        <f t="shared" si="4"/>
        <v>95688</v>
      </c>
    </row>
    <row r="16" spans="1:11" ht="17.25" customHeight="1">
      <c r="A16" s="15" t="s">
        <v>95</v>
      </c>
      <c r="B16" s="13">
        <f>B17+B18+B19</f>
        <v>46065</v>
      </c>
      <c r="C16" s="13">
        <f aca="true" t="shared" si="5" ref="C16:J16">C17+C18+C19</f>
        <v>56435</v>
      </c>
      <c r="D16" s="13">
        <f t="shared" si="5"/>
        <v>57275</v>
      </c>
      <c r="E16" s="13">
        <f t="shared" si="5"/>
        <v>39577</v>
      </c>
      <c r="F16" s="13">
        <f t="shared" si="5"/>
        <v>62235</v>
      </c>
      <c r="G16" s="13">
        <f t="shared" si="5"/>
        <v>112007</v>
      </c>
      <c r="H16" s="13">
        <f t="shared" si="5"/>
        <v>41069</v>
      </c>
      <c r="I16" s="13">
        <f t="shared" si="5"/>
        <v>8819</v>
      </c>
      <c r="J16" s="13">
        <f t="shared" si="5"/>
        <v>23843</v>
      </c>
      <c r="K16" s="11">
        <f t="shared" si="4"/>
        <v>447325</v>
      </c>
    </row>
    <row r="17" spans="1:11" ht="17.25" customHeight="1">
      <c r="A17" s="14" t="s">
        <v>96</v>
      </c>
      <c r="B17" s="13">
        <v>25267</v>
      </c>
      <c r="C17" s="13">
        <v>33337</v>
      </c>
      <c r="D17" s="13">
        <v>32049</v>
      </c>
      <c r="E17" s="13">
        <v>22280</v>
      </c>
      <c r="F17" s="13">
        <v>35435</v>
      </c>
      <c r="G17" s="13">
        <v>60461</v>
      </c>
      <c r="H17" s="13">
        <v>23706</v>
      </c>
      <c r="I17" s="13">
        <v>5290</v>
      </c>
      <c r="J17" s="13">
        <v>13185</v>
      </c>
      <c r="K17" s="11">
        <f t="shared" si="4"/>
        <v>251010</v>
      </c>
    </row>
    <row r="18" spans="1:11" ht="17.25" customHeight="1">
      <c r="A18" s="14" t="s">
        <v>97</v>
      </c>
      <c r="B18" s="13">
        <v>18554</v>
      </c>
      <c r="C18" s="13">
        <v>20016</v>
      </c>
      <c r="D18" s="13">
        <v>23219</v>
      </c>
      <c r="E18" s="13">
        <v>15558</v>
      </c>
      <c r="F18" s="13">
        <v>24690</v>
      </c>
      <c r="G18" s="13">
        <v>47975</v>
      </c>
      <c r="H18" s="13">
        <v>14252</v>
      </c>
      <c r="I18" s="13">
        <v>3082</v>
      </c>
      <c r="J18" s="13">
        <v>9895</v>
      </c>
      <c r="K18" s="11">
        <f t="shared" si="4"/>
        <v>177241</v>
      </c>
    </row>
    <row r="19" spans="1:11" ht="17.25" customHeight="1">
      <c r="A19" s="14" t="s">
        <v>98</v>
      </c>
      <c r="B19" s="13">
        <v>2244</v>
      </c>
      <c r="C19" s="13">
        <v>3082</v>
      </c>
      <c r="D19" s="13">
        <v>2007</v>
      </c>
      <c r="E19" s="13">
        <v>1739</v>
      </c>
      <c r="F19" s="13">
        <v>2110</v>
      </c>
      <c r="G19" s="13">
        <v>3571</v>
      </c>
      <c r="H19" s="13">
        <v>3111</v>
      </c>
      <c r="I19" s="13">
        <v>447</v>
      </c>
      <c r="J19" s="13">
        <v>763</v>
      </c>
      <c r="K19" s="11">
        <f t="shared" si="4"/>
        <v>19074</v>
      </c>
    </row>
    <row r="20" spans="1:11" ht="17.25" customHeight="1">
      <c r="A20" s="16" t="s">
        <v>23</v>
      </c>
      <c r="B20" s="11">
        <f>+B21+B22+B23</f>
        <v>157046</v>
      </c>
      <c r="C20" s="11">
        <f aca="true" t="shared" si="6" ref="C20:J20">+C21+C22+C23</f>
        <v>177701</v>
      </c>
      <c r="D20" s="11">
        <f t="shared" si="6"/>
        <v>202569</v>
      </c>
      <c r="E20" s="11">
        <f t="shared" si="6"/>
        <v>128064</v>
      </c>
      <c r="F20" s="11">
        <f t="shared" si="6"/>
        <v>202521</v>
      </c>
      <c r="G20" s="11">
        <f t="shared" si="6"/>
        <v>373254</v>
      </c>
      <c r="H20" s="11">
        <f t="shared" si="6"/>
        <v>134363</v>
      </c>
      <c r="I20" s="11">
        <f t="shared" si="6"/>
        <v>30949</v>
      </c>
      <c r="J20" s="11">
        <f t="shared" si="6"/>
        <v>77638</v>
      </c>
      <c r="K20" s="11">
        <f t="shared" si="4"/>
        <v>1484105</v>
      </c>
    </row>
    <row r="21" spans="1:12" ht="17.25" customHeight="1">
      <c r="A21" s="12" t="s">
        <v>24</v>
      </c>
      <c r="B21" s="13">
        <v>82445</v>
      </c>
      <c r="C21" s="13">
        <v>102929</v>
      </c>
      <c r="D21" s="13">
        <v>118241</v>
      </c>
      <c r="E21" s="13">
        <v>73159</v>
      </c>
      <c r="F21" s="13">
        <v>112903</v>
      </c>
      <c r="G21" s="13">
        <v>191361</v>
      </c>
      <c r="H21" s="13">
        <v>72748</v>
      </c>
      <c r="I21" s="13">
        <v>19035</v>
      </c>
      <c r="J21" s="13">
        <v>44480</v>
      </c>
      <c r="K21" s="11">
        <f t="shared" si="4"/>
        <v>817301</v>
      </c>
      <c r="L21" s="52"/>
    </row>
    <row r="22" spans="1:12" ht="17.25" customHeight="1">
      <c r="A22" s="12" t="s">
        <v>25</v>
      </c>
      <c r="B22" s="13">
        <v>70000</v>
      </c>
      <c r="C22" s="13">
        <v>69117</v>
      </c>
      <c r="D22" s="13">
        <v>79582</v>
      </c>
      <c r="E22" s="13">
        <v>51389</v>
      </c>
      <c r="F22" s="13">
        <v>85153</v>
      </c>
      <c r="G22" s="13">
        <v>173971</v>
      </c>
      <c r="H22" s="13">
        <v>55822</v>
      </c>
      <c r="I22" s="13">
        <v>10833</v>
      </c>
      <c r="J22" s="13">
        <v>31516</v>
      </c>
      <c r="K22" s="11">
        <f t="shared" si="4"/>
        <v>627383</v>
      </c>
      <c r="L22" s="52"/>
    </row>
    <row r="23" spans="1:11" ht="17.25" customHeight="1">
      <c r="A23" s="12" t="s">
        <v>26</v>
      </c>
      <c r="B23" s="13">
        <v>4601</v>
      </c>
      <c r="C23" s="13">
        <v>5655</v>
      </c>
      <c r="D23" s="13">
        <v>4746</v>
      </c>
      <c r="E23" s="13">
        <v>3516</v>
      </c>
      <c r="F23" s="13">
        <v>4465</v>
      </c>
      <c r="G23" s="13">
        <v>7922</v>
      </c>
      <c r="H23" s="13">
        <v>5793</v>
      </c>
      <c r="I23" s="13">
        <v>1081</v>
      </c>
      <c r="J23" s="13">
        <v>1642</v>
      </c>
      <c r="K23" s="11">
        <f t="shared" si="4"/>
        <v>39421</v>
      </c>
    </row>
    <row r="24" spans="1:11" ht="17.25" customHeight="1">
      <c r="A24" s="16" t="s">
        <v>27</v>
      </c>
      <c r="B24" s="13">
        <f>+B25+B26</f>
        <v>164488</v>
      </c>
      <c r="C24" s="13">
        <f aca="true" t="shared" si="7" ref="C24:J24">+C25+C26</f>
        <v>224523</v>
      </c>
      <c r="D24" s="13">
        <f t="shared" si="7"/>
        <v>245542</v>
      </c>
      <c r="E24" s="13">
        <f t="shared" si="7"/>
        <v>152334</v>
      </c>
      <c r="F24" s="13">
        <f t="shared" si="7"/>
        <v>188376</v>
      </c>
      <c r="G24" s="13">
        <f t="shared" si="7"/>
        <v>269630</v>
      </c>
      <c r="H24" s="13">
        <f t="shared" si="7"/>
        <v>130666</v>
      </c>
      <c r="I24" s="13">
        <f t="shared" si="7"/>
        <v>37908</v>
      </c>
      <c r="J24" s="13">
        <f t="shared" si="7"/>
        <v>109349</v>
      </c>
      <c r="K24" s="11">
        <f t="shared" si="4"/>
        <v>1522816</v>
      </c>
    </row>
    <row r="25" spans="1:12" ht="17.25" customHeight="1">
      <c r="A25" s="12" t="s">
        <v>130</v>
      </c>
      <c r="B25" s="13">
        <v>68211</v>
      </c>
      <c r="C25" s="13">
        <v>101908</v>
      </c>
      <c r="D25" s="13">
        <v>122106</v>
      </c>
      <c r="E25" s="13">
        <v>72647</v>
      </c>
      <c r="F25" s="13">
        <v>84523</v>
      </c>
      <c r="G25" s="13">
        <v>113233</v>
      </c>
      <c r="H25" s="13">
        <v>56016</v>
      </c>
      <c r="I25" s="13">
        <v>21000</v>
      </c>
      <c r="J25" s="13">
        <v>51916</v>
      </c>
      <c r="K25" s="11">
        <f t="shared" si="4"/>
        <v>691560</v>
      </c>
      <c r="L25" s="52"/>
    </row>
    <row r="26" spans="1:12" ht="17.25" customHeight="1">
      <c r="A26" s="12" t="s">
        <v>131</v>
      </c>
      <c r="B26" s="13">
        <v>96277</v>
      </c>
      <c r="C26" s="13">
        <v>122615</v>
      </c>
      <c r="D26" s="13">
        <v>123436</v>
      </c>
      <c r="E26" s="13">
        <v>79687</v>
      </c>
      <c r="F26" s="13">
        <v>103853</v>
      </c>
      <c r="G26" s="13">
        <v>156397</v>
      </c>
      <c r="H26" s="13">
        <v>74650</v>
      </c>
      <c r="I26" s="13">
        <v>16908</v>
      </c>
      <c r="J26" s="13">
        <v>57433</v>
      </c>
      <c r="K26" s="11">
        <f t="shared" si="4"/>
        <v>831256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8391</v>
      </c>
      <c r="I27" s="11">
        <v>0</v>
      </c>
      <c r="J27" s="11">
        <v>0</v>
      </c>
      <c r="K27" s="11">
        <f t="shared" si="4"/>
        <v>8391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8503.35</v>
      </c>
      <c r="I35" s="19">
        <v>0</v>
      </c>
      <c r="J35" s="19">
        <v>0</v>
      </c>
      <c r="K35" s="23">
        <f>SUM(B35:J35)</f>
        <v>8503.35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1756362.14</v>
      </c>
      <c r="C47" s="22">
        <f aca="true" t="shared" si="12" ref="C47:H47">+C48+C57</f>
        <v>2513008.1600000006</v>
      </c>
      <c r="D47" s="22">
        <f t="shared" si="12"/>
        <v>2976230.57</v>
      </c>
      <c r="E47" s="22">
        <f t="shared" si="12"/>
        <v>1687768.2199999997</v>
      </c>
      <c r="F47" s="22">
        <f t="shared" si="12"/>
        <v>2259017.8899999997</v>
      </c>
      <c r="G47" s="22">
        <f t="shared" si="12"/>
        <v>3163600.4199999995</v>
      </c>
      <c r="H47" s="22">
        <f t="shared" si="12"/>
        <v>1690928.4900000002</v>
      </c>
      <c r="I47" s="22">
        <f>+I48+I57</f>
        <v>634518.95</v>
      </c>
      <c r="J47" s="22">
        <f>+J48+J57</f>
        <v>1050973.72</v>
      </c>
      <c r="K47" s="22">
        <f>SUM(B47:J47)</f>
        <v>17732408.56</v>
      </c>
    </row>
    <row r="48" spans="1:11" ht="17.25" customHeight="1">
      <c r="A48" s="16" t="s">
        <v>113</v>
      </c>
      <c r="B48" s="23">
        <f>SUM(B49:B56)</f>
        <v>1737561.17</v>
      </c>
      <c r="C48" s="23">
        <f aca="true" t="shared" si="13" ref="C48:J48">SUM(C49:C56)</f>
        <v>2489328.7500000005</v>
      </c>
      <c r="D48" s="23">
        <f t="shared" si="13"/>
        <v>2950394.05</v>
      </c>
      <c r="E48" s="23">
        <f t="shared" si="13"/>
        <v>1665049.6999999997</v>
      </c>
      <c r="F48" s="23">
        <f t="shared" si="13"/>
        <v>2235263.05</v>
      </c>
      <c r="G48" s="23">
        <f t="shared" si="13"/>
        <v>3133898.6599999997</v>
      </c>
      <c r="H48" s="23">
        <f t="shared" si="13"/>
        <v>1670769.2900000003</v>
      </c>
      <c r="I48" s="23">
        <f t="shared" si="13"/>
        <v>634518.95</v>
      </c>
      <c r="J48" s="23">
        <f t="shared" si="13"/>
        <v>1036960.13</v>
      </c>
      <c r="K48" s="23">
        <f aca="true" t="shared" si="14" ref="K48:K57">SUM(B48:J48)</f>
        <v>17553743.75</v>
      </c>
    </row>
    <row r="49" spans="1:11" ht="17.25" customHeight="1">
      <c r="A49" s="34" t="s">
        <v>44</v>
      </c>
      <c r="B49" s="23">
        <f aca="true" t="shared" si="15" ref="B49:H49">ROUND(B30*B7,2)</f>
        <v>1736469.44</v>
      </c>
      <c r="C49" s="23">
        <f t="shared" si="15"/>
        <v>2481959.25</v>
      </c>
      <c r="D49" s="23">
        <f t="shared" si="15"/>
        <v>2948220.52</v>
      </c>
      <c r="E49" s="23">
        <f t="shared" si="15"/>
        <v>1664165.41</v>
      </c>
      <c r="F49" s="23">
        <f t="shared" si="15"/>
        <v>2233545.38</v>
      </c>
      <c r="G49" s="23">
        <f t="shared" si="15"/>
        <v>3131382.03</v>
      </c>
      <c r="H49" s="23">
        <f t="shared" si="15"/>
        <v>1661232.09</v>
      </c>
      <c r="I49" s="23">
        <f>ROUND(I30*I7,2)</f>
        <v>633453.23</v>
      </c>
      <c r="J49" s="23">
        <f>ROUND(J30*J7,2)</f>
        <v>1034743.09</v>
      </c>
      <c r="K49" s="23">
        <f t="shared" si="14"/>
        <v>17525170.44</v>
      </c>
    </row>
    <row r="50" spans="1:11" ht="17.25" customHeight="1">
      <c r="A50" s="34" t="s">
        <v>45</v>
      </c>
      <c r="B50" s="19">
        <v>0</v>
      </c>
      <c r="C50" s="23">
        <f>ROUND(C31*C7,2)</f>
        <v>5516.85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5516.85</v>
      </c>
    </row>
    <row r="51" spans="1:11" ht="17.25" customHeight="1">
      <c r="A51" s="66" t="s">
        <v>106</v>
      </c>
      <c r="B51" s="67">
        <f aca="true" t="shared" si="16" ref="B51:H51">ROUND(B32*B7,2)</f>
        <v>-2999.95</v>
      </c>
      <c r="C51" s="67">
        <f t="shared" si="16"/>
        <v>-3921.07</v>
      </c>
      <c r="D51" s="67">
        <f t="shared" si="16"/>
        <v>-4212.23</v>
      </c>
      <c r="E51" s="67">
        <f t="shared" si="16"/>
        <v>-2561.11</v>
      </c>
      <c r="F51" s="67">
        <f t="shared" si="16"/>
        <v>-3563.85</v>
      </c>
      <c r="G51" s="67">
        <f t="shared" si="16"/>
        <v>-4913.45</v>
      </c>
      <c r="H51" s="67">
        <f t="shared" si="16"/>
        <v>-2681.19</v>
      </c>
      <c r="I51" s="19">
        <v>0</v>
      </c>
      <c r="J51" s="19">
        <v>0</v>
      </c>
      <c r="K51" s="67">
        <f>SUM(B51:J51)</f>
        <v>-24852.85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8503.35</v>
      </c>
      <c r="I53" s="31">
        <f>+I35</f>
        <v>0</v>
      </c>
      <c r="J53" s="31">
        <f>+J35</f>
        <v>0</v>
      </c>
      <c r="K53" s="23">
        <f t="shared" si="14"/>
        <v>8503.35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18800.97</v>
      </c>
      <c r="C57" s="36">
        <v>23679.41</v>
      </c>
      <c r="D57" s="36">
        <v>25836.52</v>
      </c>
      <c r="E57" s="36">
        <v>22718.52</v>
      </c>
      <c r="F57" s="36">
        <v>23754.84</v>
      </c>
      <c r="G57" s="36">
        <v>29701.76</v>
      </c>
      <c r="H57" s="36">
        <v>20159.2</v>
      </c>
      <c r="I57" s="19">
        <v>0</v>
      </c>
      <c r="J57" s="36">
        <v>14013.59</v>
      </c>
      <c r="K57" s="36">
        <f t="shared" si="14"/>
        <v>178664.81000000003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-218759.47</v>
      </c>
      <c r="C61" s="35">
        <f t="shared" si="17"/>
        <v>-253754.74</v>
      </c>
      <c r="D61" s="35">
        <f t="shared" si="17"/>
        <v>-242252.05</v>
      </c>
      <c r="E61" s="35">
        <f t="shared" si="17"/>
        <v>-267933.32</v>
      </c>
      <c r="F61" s="35">
        <f t="shared" si="17"/>
        <v>-254691.90999999997</v>
      </c>
      <c r="G61" s="35">
        <f t="shared" si="17"/>
        <v>-320908.28</v>
      </c>
      <c r="H61" s="35">
        <f t="shared" si="17"/>
        <v>-212877.52000000002</v>
      </c>
      <c r="I61" s="35">
        <f t="shared" si="17"/>
        <v>-100549.43</v>
      </c>
      <c r="J61" s="35">
        <f t="shared" si="17"/>
        <v>-81064.04000000001</v>
      </c>
      <c r="K61" s="35">
        <f>SUM(B61:J61)</f>
        <v>-1952790.76</v>
      </c>
    </row>
    <row r="62" spans="1:11" ht="18.75" customHeight="1">
      <c r="A62" s="16" t="s">
        <v>75</v>
      </c>
      <c r="B62" s="35">
        <f aca="true" t="shared" si="18" ref="B62:J62">B63+B64+B65+B66+B67+B68</f>
        <v>-198439.52</v>
      </c>
      <c r="C62" s="35">
        <f t="shared" si="18"/>
        <v>-203168.83</v>
      </c>
      <c r="D62" s="35">
        <f t="shared" si="18"/>
        <v>-196082.36</v>
      </c>
      <c r="E62" s="35">
        <f t="shared" si="18"/>
        <v>-250960.85</v>
      </c>
      <c r="F62" s="35">
        <f t="shared" si="18"/>
        <v>-248931.52999999997</v>
      </c>
      <c r="G62" s="35">
        <f t="shared" si="18"/>
        <v>-257458.81</v>
      </c>
      <c r="H62" s="35">
        <f t="shared" si="18"/>
        <v>-178885</v>
      </c>
      <c r="I62" s="35">
        <f t="shared" si="18"/>
        <v>-31832.6</v>
      </c>
      <c r="J62" s="35">
        <f t="shared" si="18"/>
        <v>-64850.8</v>
      </c>
      <c r="K62" s="35">
        <f aca="true" t="shared" si="19" ref="K62:K91">SUM(B62:J62)</f>
        <v>-1630610.3</v>
      </c>
    </row>
    <row r="63" spans="1:11" ht="18.75" customHeight="1">
      <c r="A63" s="12" t="s">
        <v>76</v>
      </c>
      <c r="B63" s="35">
        <f>-ROUND(B9*$D$3,2)</f>
        <v>-142872.4</v>
      </c>
      <c r="C63" s="35">
        <f aca="true" t="shared" si="20" ref="C63:J63">-ROUND(C9*$D$3,2)</f>
        <v>-198884.4</v>
      </c>
      <c r="D63" s="35">
        <f t="shared" si="20"/>
        <v>-175601.8</v>
      </c>
      <c r="E63" s="35">
        <f t="shared" si="20"/>
        <v>-134577</v>
      </c>
      <c r="F63" s="35">
        <f t="shared" si="20"/>
        <v>-153827.8</v>
      </c>
      <c r="G63" s="35">
        <f t="shared" si="20"/>
        <v>-194826</v>
      </c>
      <c r="H63" s="35">
        <f t="shared" si="20"/>
        <v>-178885</v>
      </c>
      <c r="I63" s="35">
        <f t="shared" si="20"/>
        <v>-31832.6</v>
      </c>
      <c r="J63" s="35">
        <f t="shared" si="20"/>
        <v>-64850.8</v>
      </c>
      <c r="K63" s="35">
        <f t="shared" si="19"/>
        <v>-1276157.8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-1178</v>
      </c>
      <c r="C65" s="35">
        <v>-516.8</v>
      </c>
      <c r="D65" s="35">
        <v>-345.8</v>
      </c>
      <c r="E65" s="35">
        <v>-1725.2</v>
      </c>
      <c r="F65" s="35">
        <v>-543.4</v>
      </c>
      <c r="G65" s="35">
        <v>-429.4</v>
      </c>
      <c r="H65" s="19">
        <v>0</v>
      </c>
      <c r="I65" s="19">
        <v>0</v>
      </c>
      <c r="J65" s="19">
        <v>0</v>
      </c>
      <c r="K65" s="35">
        <f t="shared" si="19"/>
        <v>-4738.599999999999</v>
      </c>
    </row>
    <row r="66" spans="1:11" ht="18.75" customHeight="1">
      <c r="A66" s="12" t="s">
        <v>107</v>
      </c>
      <c r="B66" s="35">
        <v>-372.4</v>
      </c>
      <c r="C66" s="19">
        <v>0</v>
      </c>
      <c r="D66" s="35">
        <v>-106.4</v>
      </c>
      <c r="E66" s="35">
        <v>-106.4</v>
      </c>
      <c r="F66" s="35">
        <v>-26.6</v>
      </c>
      <c r="G66" s="35">
        <v>-186.2</v>
      </c>
      <c r="H66" s="19">
        <v>0</v>
      </c>
      <c r="I66" s="19">
        <v>0</v>
      </c>
      <c r="J66" s="19">
        <v>0</v>
      </c>
      <c r="K66" s="35">
        <f t="shared" si="19"/>
        <v>-798</v>
      </c>
    </row>
    <row r="67" spans="1:11" ht="18.75" customHeight="1">
      <c r="A67" s="12" t="s">
        <v>53</v>
      </c>
      <c r="B67" s="35">
        <v>-54016.72</v>
      </c>
      <c r="C67" s="35">
        <v>-3767.63</v>
      </c>
      <c r="D67" s="35">
        <v>-20028.36</v>
      </c>
      <c r="E67" s="35">
        <v>-114552.25</v>
      </c>
      <c r="F67" s="35">
        <v>-94533.73</v>
      </c>
      <c r="G67" s="35">
        <v>-62017.21</v>
      </c>
      <c r="H67" s="19">
        <v>0</v>
      </c>
      <c r="I67" s="19">
        <v>0</v>
      </c>
      <c r="J67" s="19">
        <v>0</v>
      </c>
      <c r="K67" s="35">
        <f t="shared" si="19"/>
        <v>-348915.9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-20319.95</v>
      </c>
      <c r="C69" s="67">
        <f t="shared" si="21"/>
        <v>-50585.91</v>
      </c>
      <c r="D69" s="67">
        <f t="shared" si="21"/>
        <v>-46169.69</v>
      </c>
      <c r="E69" s="67">
        <f t="shared" si="21"/>
        <v>-16972.47</v>
      </c>
      <c r="F69" s="67">
        <f t="shared" si="21"/>
        <v>-43578.5</v>
      </c>
      <c r="G69" s="67">
        <f t="shared" si="21"/>
        <v>-63449.47</v>
      </c>
      <c r="H69" s="67">
        <f t="shared" si="21"/>
        <v>-33992.520000000004</v>
      </c>
      <c r="I69" s="67">
        <f t="shared" si="21"/>
        <v>-68716.83</v>
      </c>
      <c r="J69" s="67">
        <f t="shared" si="21"/>
        <v>-16213.24</v>
      </c>
      <c r="K69" s="67">
        <f t="shared" si="19"/>
        <v>-359998.58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35">
        <v>-5083.45</v>
      </c>
      <c r="C76" s="35">
        <v>-28390.99</v>
      </c>
      <c r="D76" s="35">
        <v>-24150.83</v>
      </c>
      <c r="E76" s="35">
        <v>-2309.47</v>
      </c>
      <c r="F76" s="35">
        <v>-23035.17</v>
      </c>
      <c r="G76" s="35">
        <v>-32737.94</v>
      </c>
      <c r="H76" s="35">
        <v>-18957.52</v>
      </c>
      <c r="I76" s="35">
        <v>-1080</v>
      </c>
      <c r="J76" s="35">
        <v>-5316.74</v>
      </c>
      <c r="K76" s="67">
        <f t="shared" si="19"/>
        <v>-141062.11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31">
        <f>ROUND(SUM(B100:J100),2)</f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24">
        <v>37818.12</v>
      </c>
      <c r="G101" s="19">
        <v>0</v>
      </c>
      <c r="H101" s="19">
        <v>0</v>
      </c>
      <c r="I101" s="19">
        <v>0</v>
      </c>
      <c r="J101" s="19">
        <v>0</v>
      </c>
      <c r="K101" s="24">
        <f>SUM(B101:J101)</f>
        <v>37818.12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1537602.67</v>
      </c>
      <c r="C104" s="24">
        <f t="shared" si="22"/>
        <v>2259253.4200000004</v>
      </c>
      <c r="D104" s="24">
        <f t="shared" si="22"/>
        <v>2733978.52</v>
      </c>
      <c r="E104" s="24">
        <f t="shared" si="22"/>
        <v>1419834.8999999997</v>
      </c>
      <c r="F104" s="24">
        <f t="shared" si="22"/>
        <v>2004325.98</v>
      </c>
      <c r="G104" s="24">
        <f t="shared" si="22"/>
        <v>2842692.139999999</v>
      </c>
      <c r="H104" s="24">
        <f t="shared" si="22"/>
        <v>1478050.9700000002</v>
      </c>
      <c r="I104" s="24">
        <f>+I105+I106</f>
        <v>533969.52</v>
      </c>
      <c r="J104" s="24">
        <f>+J105+J106</f>
        <v>969909.6799999999</v>
      </c>
      <c r="K104" s="48">
        <f>SUM(B104:J104)</f>
        <v>15779617.799999999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1518801.7</v>
      </c>
      <c r="C105" s="24">
        <f t="shared" si="23"/>
        <v>2235574.0100000002</v>
      </c>
      <c r="D105" s="24">
        <f t="shared" si="23"/>
        <v>2708142</v>
      </c>
      <c r="E105" s="24">
        <f t="shared" si="23"/>
        <v>1397116.3799999997</v>
      </c>
      <c r="F105" s="24">
        <f t="shared" si="23"/>
        <v>1980571.14</v>
      </c>
      <c r="G105" s="24">
        <f t="shared" si="23"/>
        <v>2812990.3799999994</v>
      </c>
      <c r="H105" s="24">
        <f t="shared" si="23"/>
        <v>1457891.7700000003</v>
      </c>
      <c r="I105" s="24">
        <f t="shared" si="23"/>
        <v>533969.52</v>
      </c>
      <c r="J105" s="24">
        <f t="shared" si="23"/>
        <v>955896.09</v>
      </c>
      <c r="K105" s="48">
        <f>SUM(B105:J105)</f>
        <v>15600952.989999998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18800.97</v>
      </c>
      <c r="C106" s="24">
        <f t="shared" si="24"/>
        <v>23679.41</v>
      </c>
      <c r="D106" s="24">
        <f t="shared" si="24"/>
        <v>25836.52</v>
      </c>
      <c r="E106" s="24">
        <f t="shared" si="24"/>
        <v>22718.52</v>
      </c>
      <c r="F106" s="24">
        <f t="shared" si="24"/>
        <v>23754.84</v>
      </c>
      <c r="G106" s="24">
        <f t="shared" si="24"/>
        <v>29701.76</v>
      </c>
      <c r="H106" s="24">
        <f t="shared" si="24"/>
        <v>20159.2</v>
      </c>
      <c r="I106" s="19">
        <f t="shared" si="24"/>
        <v>0</v>
      </c>
      <c r="J106" s="24">
        <f t="shared" si="24"/>
        <v>14013.59</v>
      </c>
      <c r="K106" s="48">
        <f>SUM(B106:J106)</f>
        <v>178664.81000000003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15779617.779999997</v>
      </c>
      <c r="L112" s="54"/>
    </row>
    <row r="113" spans="1:11" ht="18.75" customHeight="1">
      <c r="A113" s="26" t="s">
        <v>71</v>
      </c>
      <c r="B113" s="27">
        <v>209985.35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209985.35</v>
      </c>
    </row>
    <row r="114" spans="1:11" ht="18.75" customHeight="1">
      <c r="A114" s="26" t="s">
        <v>72</v>
      </c>
      <c r="B114" s="27">
        <v>1327617.31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1327617.31</v>
      </c>
    </row>
    <row r="115" spans="1:11" ht="18.75" customHeight="1">
      <c r="A115" s="26" t="s">
        <v>73</v>
      </c>
      <c r="B115" s="40">
        <v>0</v>
      </c>
      <c r="C115" s="27">
        <f>+C104</f>
        <v>2259253.4200000004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2259253.4200000004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2733978.52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2733978.52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1419834.8999999997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1419834.8999999997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397791.21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397791.21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721452.35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721452.35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98073.17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98073.17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787009.25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787009.25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861222.61</v>
      </c>
      <c r="H122" s="40">
        <v>0</v>
      </c>
      <c r="I122" s="40">
        <v>0</v>
      </c>
      <c r="J122" s="40">
        <v>0</v>
      </c>
      <c r="K122" s="41">
        <f t="shared" si="25"/>
        <v>861222.61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65578.45</v>
      </c>
      <c r="H123" s="40">
        <v>0</v>
      </c>
      <c r="I123" s="40">
        <v>0</v>
      </c>
      <c r="J123" s="40">
        <v>0</v>
      </c>
      <c r="K123" s="41">
        <f t="shared" si="25"/>
        <v>65578.45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413120.91</v>
      </c>
      <c r="H124" s="40">
        <v>0</v>
      </c>
      <c r="I124" s="40">
        <v>0</v>
      </c>
      <c r="J124" s="40">
        <v>0</v>
      </c>
      <c r="K124" s="41">
        <f t="shared" si="25"/>
        <v>413120.91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414703.16</v>
      </c>
      <c r="H125" s="40">
        <v>0</v>
      </c>
      <c r="I125" s="40">
        <v>0</v>
      </c>
      <c r="J125" s="40">
        <v>0</v>
      </c>
      <c r="K125" s="41">
        <f t="shared" si="25"/>
        <v>414703.16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1088067.01</v>
      </c>
      <c r="H126" s="40">
        <v>0</v>
      </c>
      <c r="I126" s="40">
        <v>0</v>
      </c>
      <c r="J126" s="40">
        <v>0</v>
      </c>
      <c r="K126" s="41">
        <f t="shared" si="25"/>
        <v>1088067.01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521152.79</v>
      </c>
      <c r="I127" s="40">
        <v>0</v>
      </c>
      <c r="J127" s="40">
        <v>0</v>
      </c>
      <c r="K127" s="41">
        <f t="shared" si="25"/>
        <v>521152.79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956898.18</v>
      </c>
      <c r="I128" s="40">
        <v>0</v>
      </c>
      <c r="J128" s="40">
        <v>0</v>
      </c>
      <c r="K128" s="41">
        <f t="shared" si="25"/>
        <v>956898.18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533969.52</v>
      </c>
      <c r="J129" s="40">
        <v>0</v>
      </c>
      <c r="K129" s="41">
        <f t="shared" si="25"/>
        <v>533969.52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969909.67</v>
      </c>
      <c r="K130" s="44">
        <f t="shared" si="25"/>
        <v>969909.67</v>
      </c>
    </row>
    <row r="131" spans="1:11" ht="18.75" customHeight="1">
      <c r="A131" s="85" t="s">
        <v>134</v>
      </c>
      <c r="B131" s="85"/>
      <c r="C131" s="85"/>
      <c r="D131" s="85"/>
      <c r="E131" s="85"/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0.009999999892897904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8">
    <mergeCell ref="A131:E131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2016-11-24T17:46:24Z</dcterms:modified>
  <cp:category/>
  <cp:version/>
  <cp:contentType/>
  <cp:contentStatus/>
</cp:coreProperties>
</file>