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09" sheetId="1" r:id="rId1"/>
  </sheets>
  <definedNames>
    <definedName name="_xlnm.Print_Area" localSheetId="0">'09'!$A$1:$K$130</definedName>
    <definedName name="_xlnm.Print_Titles" localSheetId="0">'09'!$4:$6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<sst xmlns="http://schemas.openxmlformats.org/spreadsheetml/2006/main" count="135" uniqueCount="135">
  <si>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</si>
  <si>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</si>
  <si>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</si>
  <si>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</si>
  <si>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</si>
  <si>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</si>
  <si>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</si>
  <si>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</si>
  <si>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</si>
  <si>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</si>
  <si>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</si>
  <si>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</si>
  <si>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</si>
  <si>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</si>
  <si>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</si>
  <si>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</si>
  <si>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</si>
  <si>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</si>
  <si>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</si>
  <si>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</si>
  <si>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</si>
  <si>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</si>
  <si>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</si>
  <si>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</si>
  <si>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</si>
  <si>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</si>
  <si>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</si>
  <si>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</si>
  <si>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</si>
  <si>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</si>
  <si>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</si>
  <si>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</si>
  <si>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</si>
  <si>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</si>
  <si>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</si>
  <si>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</si>
  <si>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</si>
  <si>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</si>
  <si>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</si>
  <si>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</si>
  <si>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</si>
  <si>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</si>
  <si>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</si>
  <si>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</si>
  <si>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</si>
  <si>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</si>
  <si>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</si>
  <si>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</si>
  <si>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</si>
  <si>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</si>
  <si>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</si>
  <si>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</si>
  <si>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</si>
  <si>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</si>
  <si>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</si>
  <si>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</si>
  <si>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</si>
  <si>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</si>
  <si>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</si>
  <si>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</si>
  <si>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</si>
  <si>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</si>
  <si>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</si>
  <si>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</si>
  <si>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</si>
  <si>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</si>
  <si>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</si>
  <si>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</si>
  <si>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</si>
  <si>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</si>
  <si>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</si>
  <si>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</si>
  <si>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</si>
  <si>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</si>
  <si>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</si>
  <si>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</si>
  <si>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</si>
  <si>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</si>
  <si>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</si>
  <si>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</si>
  <si>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</si>
  <si>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</si>
  <si>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</si>
  <si>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</si>
  <si>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</si>
  <si>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</si>
  <si>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</si>
  <si>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</si>
  <si>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</si>
  <si>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</si>
  <si>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</si>
  <si>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</si>
  <si>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</si>
  <si>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</si>
  <si>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</si>
  <si>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</si>
  <si>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</si>
  <si>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</si>
  <si>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</si>
  <si>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</si>
  <si>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</si>
  <si>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</si>
  <si>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</si>
  <si>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</si>
  <si>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</si>
  <si>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</si>
  <si>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</si>
  <si>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</si>
  <si>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</si>
  <si>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</si>
  <si>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</si>
  <si>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</si>
  <si>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</si>
  <si>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</si>
  <si>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</si>
  <si>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</si>
  <si>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</si>
  <si>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</si>
  <si>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</si>
  <si>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</si>
  <si>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</si>
  <si>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</si>
  <si>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</si>
  <si>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</si>
  <si>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</si>
  <si>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</si>
  <si>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</si>
  <si>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</si>
  <si>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</si>
  <si>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</si>
  <si>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</si>
  <si>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</si>
  <si>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09/11/16 - VENCIMENTO 23/11/16</t>
  </si>
  <si>
    <t>6.3. Revisão de Remuneração pelo Transporte Coletivo ¹</t>
  </si>
  <si>
    <t xml:space="preserve">  ¹ Passageiros processados pelo Sistema de Bilhetagem Eletrônica, referentes ao período de operação de 24/09/16 a 30/09/16 (7.539 passageiros).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</si>
</sst>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79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132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15</v>
      </c>
      <c r="B4" s="81" t="s">
        <v>93</v>
      </c>
      <c r="C4" s="82"/>
      <c r="D4" s="82"/>
      <c r="E4" s="82"/>
      <c r="F4" s="82"/>
      <c r="G4" s="82"/>
      <c r="H4" s="82"/>
      <c r="I4" s="82"/>
      <c r="J4" s="83"/>
      <c r="K4" s="80" t="s">
        <v>16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4" t="s">
        <v>92</v>
      </c>
      <c r="J5" s="84" t="s">
        <v>91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28</v>
      </c>
      <c r="B7" s="9">
        <f aca="true" t="shared" si="0" ref="B7:K7">+B8+B20+B24+B27</f>
        <v>640262</v>
      </c>
      <c r="C7" s="9">
        <f t="shared" si="0"/>
        <v>813281</v>
      </c>
      <c r="D7" s="9">
        <f t="shared" si="0"/>
        <v>875221</v>
      </c>
      <c r="E7" s="9">
        <f t="shared" si="0"/>
        <v>573225</v>
      </c>
      <c r="F7" s="9">
        <f t="shared" si="0"/>
        <v>767233</v>
      </c>
      <c r="G7" s="9">
        <f t="shared" si="0"/>
        <v>1281257</v>
      </c>
      <c r="H7" s="9">
        <f t="shared" si="0"/>
        <v>604240</v>
      </c>
      <c r="I7" s="9">
        <f t="shared" si="0"/>
        <v>144204</v>
      </c>
      <c r="J7" s="9">
        <f t="shared" si="0"/>
        <v>348887</v>
      </c>
      <c r="K7" s="9">
        <f t="shared" si="0"/>
        <v>6047810</v>
      </c>
      <c r="L7" s="52"/>
    </row>
    <row r="8" spans="1:11" ht="17.25" customHeight="1">
      <c r="A8" s="10" t="s">
        <v>99</v>
      </c>
      <c r="B8" s="11">
        <f>B9+B12+B16</f>
        <v>309265</v>
      </c>
      <c r="C8" s="11">
        <f aca="true" t="shared" si="1" ref="C8:J8">C9+C12+C16</f>
        <v>404610</v>
      </c>
      <c r="D8" s="11">
        <f t="shared" si="1"/>
        <v>409540</v>
      </c>
      <c r="E8" s="11">
        <f t="shared" si="1"/>
        <v>284743</v>
      </c>
      <c r="F8" s="11">
        <f t="shared" si="1"/>
        <v>370355</v>
      </c>
      <c r="G8" s="11">
        <f t="shared" si="1"/>
        <v>626306</v>
      </c>
      <c r="H8" s="11">
        <f t="shared" si="1"/>
        <v>321135</v>
      </c>
      <c r="I8" s="11">
        <f t="shared" si="1"/>
        <v>66115</v>
      </c>
      <c r="J8" s="11">
        <f t="shared" si="1"/>
        <v>158171</v>
      </c>
      <c r="K8" s="11">
        <f>SUM(B8:J8)</f>
        <v>2950240</v>
      </c>
    </row>
    <row r="9" spans="1:11" ht="17.25" customHeight="1">
      <c r="A9" s="15" t="s">
        <v>17</v>
      </c>
      <c r="B9" s="13">
        <f>+B10+B11</f>
        <v>37458</v>
      </c>
      <c r="C9" s="13">
        <f aca="true" t="shared" si="2" ref="C9:J9">+C10+C11</f>
        <v>51037</v>
      </c>
      <c r="D9" s="13">
        <f t="shared" si="2"/>
        <v>46158</v>
      </c>
      <c r="E9" s="13">
        <f t="shared" si="2"/>
        <v>34582</v>
      </c>
      <c r="F9" s="13">
        <f t="shared" si="2"/>
        <v>38672</v>
      </c>
      <c r="G9" s="13">
        <f t="shared" si="2"/>
        <v>50956</v>
      </c>
      <c r="H9" s="13">
        <f t="shared" si="2"/>
        <v>47229</v>
      </c>
      <c r="I9" s="13">
        <f t="shared" si="2"/>
        <v>9053</v>
      </c>
      <c r="J9" s="13">
        <f t="shared" si="2"/>
        <v>16535</v>
      </c>
      <c r="K9" s="11">
        <f>SUM(B9:J9)</f>
        <v>331680</v>
      </c>
    </row>
    <row r="10" spans="1:11" ht="17.25" customHeight="1">
      <c r="A10" s="29" t="s">
        <v>18</v>
      </c>
      <c r="B10" s="13">
        <v>37458</v>
      </c>
      <c r="C10" s="13">
        <v>51037</v>
      </c>
      <c r="D10" s="13">
        <v>46158</v>
      </c>
      <c r="E10" s="13">
        <v>34582</v>
      </c>
      <c r="F10" s="13">
        <v>38672</v>
      </c>
      <c r="G10" s="13">
        <v>50956</v>
      </c>
      <c r="H10" s="13">
        <v>47229</v>
      </c>
      <c r="I10" s="13">
        <v>9053</v>
      </c>
      <c r="J10" s="13">
        <v>16535</v>
      </c>
      <c r="K10" s="11">
        <f>SUM(B10:J10)</f>
        <v>331680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225043</v>
      </c>
      <c r="C12" s="17">
        <f t="shared" si="3"/>
        <v>295827</v>
      </c>
      <c r="D12" s="17">
        <f t="shared" si="3"/>
        <v>303411</v>
      </c>
      <c r="E12" s="17">
        <f t="shared" si="3"/>
        <v>209319</v>
      </c>
      <c r="F12" s="17">
        <f t="shared" si="3"/>
        <v>268637</v>
      </c>
      <c r="G12" s="17">
        <f t="shared" si="3"/>
        <v>462240</v>
      </c>
      <c r="H12" s="17">
        <f t="shared" si="3"/>
        <v>230934</v>
      </c>
      <c r="I12" s="17">
        <f t="shared" si="3"/>
        <v>46645</v>
      </c>
      <c r="J12" s="17">
        <f t="shared" si="3"/>
        <v>117587</v>
      </c>
      <c r="K12" s="11">
        <f aca="true" t="shared" si="4" ref="K12:K27">SUM(B12:J12)</f>
        <v>2159643</v>
      </c>
    </row>
    <row r="13" spans="1:13" ht="17.25" customHeight="1">
      <c r="A13" s="14" t="s">
        <v>20</v>
      </c>
      <c r="B13" s="13">
        <v>103960</v>
      </c>
      <c r="C13" s="13">
        <v>146953</v>
      </c>
      <c r="D13" s="13">
        <v>153336</v>
      </c>
      <c r="E13" s="13">
        <v>104564</v>
      </c>
      <c r="F13" s="13">
        <v>131603</v>
      </c>
      <c r="G13" s="13">
        <v>212988</v>
      </c>
      <c r="H13" s="13">
        <v>101585</v>
      </c>
      <c r="I13" s="13">
        <v>25027</v>
      </c>
      <c r="J13" s="13">
        <v>59746</v>
      </c>
      <c r="K13" s="11">
        <f t="shared" si="4"/>
        <v>1039762</v>
      </c>
      <c r="L13" s="52"/>
      <c r="M13" s="53"/>
    </row>
    <row r="14" spans="1:12" ht="17.25" customHeight="1">
      <c r="A14" s="14" t="s">
        <v>21</v>
      </c>
      <c r="B14" s="13">
        <v>110300</v>
      </c>
      <c r="C14" s="13">
        <v>132463</v>
      </c>
      <c r="D14" s="13">
        <v>138143</v>
      </c>
      <c r="E14" s="13">
        <v>94581</v>
      </c>
      <c r="F14" s="13">
        <v>126439</v>
      </c>
      <c r="G14" s="13">
        <v>232081</v>
      </c>
      <c r="H14" s="13">
        <v>110505</v>
      </c>
      <c r="I14" s="13">
        <v>18475</v>
      </c>
      <c r="J14" s="13">
        <v>53994</v>
      </c>
      <c r="K14" s="11">
        <f t="shared" si="4"/>
        <v>1016981</v>
      </c>
      <c r="L14" s="52"/>
    </row>
    <row r="15" spans="1:11" ht="17.25" customHeight="1">
      <c r="A15" s="14" t="s">
        <v>22</v>
      </c>
      <c r="B15" s="13">
        <v>10783</v>
      </c>
      <c r="C15" s="13">
        <v>16411</v>
      </c>
      <c r="D15" s="13">
        <v>11932</v>
      </c>
      <c r="E15" s="13">
        <v>10174</v>
      </c>
      <c r="F15" s="13">
        <v>10595</v>
      </c>
      <c r="G15" s="13">
        <v>17171</v>
      </c>
      <c r="H15" s="13">
        <v>18844</v>
      </c>
      <c r="I15" s="13">
        <v>3143</v>
      </c>
      <c r="J15" s="13">
        <v>3847</v>
      </c>
      <c r="K15" s="11">
        <f t="shared" si="4"/>
        <v>102900</v>
      </c>
    </row>
    <row r="16" spans="1:11" ht="17.25" customHeight="1">
      <c r="A16" s="15" t="s">
        <v>95</v>
      </c>
      <c r="B16" s="13">
        <f>B17+B18+B19</f>
        <v>46764</v>
      </c>
      <c r="C16" s="13">
        <f aca="true" t="shared" si="5" ref="C16:J16">C17+C18+C19</f>
        <v>57746</v>
      </c>
      <c r="D16" s="13">
        <f t="shared" si="5"/>
        <v>59971</v>
      </c>
      <c r="E16" s="13">
        <f t="shared" si="5"/>
        <v>40842</v>
      </c>
      <c r="F16" s="13">
        <f t="shared" si="5"/>
        <v>63046</v>
      </c>
      <c r="G16" s="13">
        <f t="shared" si="5"/>
        <v>113110</v>
      </c>
      <c r="H16" s="13">
        <f t="shared" si="5"/>
        <v>42972</v>
      </c>
      <c r="I16" s="13">
        <f t="shared" si="5"/>
        <v>10417</v>
      </c>
      <c r="J16" s="13">
        <f t="shared" si="5"/>
        <v>24049</v>
      </c>
      <c r="K16" s="11">
        <f t="shared" si="4"/>
        <v>458917</v>
      </c>
    </row>
    <row r="17" spans="1:11" ht="17.25" customHeight="1">
      <c r="A17" s="14" t="s">
        <v>96</v>
      </c>
      <c r="B17" s="13">
        <v>25566</v>
      </c>
      <c r="C17" s="13">
        <v>34001</v>
      </c>
      <c r="D17" s="13">
        <v>33114</v>
      </c>
      <c r="E17" s="13">
        <v>23104</v>
      </c>
      <c r="F17" s="13">
        <v>36278</v>
      </c>
      <c r="G17" s="13">
        <v>61637</v>
      </c>
      <c r="H17" s="13">
        <v>25150</v>
      </c>
      <c r="I17" s="13">
        <v>6192</v>
      </c>
      <c r="J17" s="13">
        <v>13335</v>
      </c>
      <c r="K17" s="11">
        <f t="shared" si="4"/>
        <v>258377</v>
      </c>
    </row>
    <row r="18" spans="1:11" ht="17.25" customHeight="1">
      <c r="A18" s="14" t="s">
        <v>97</v>
      </c>
      <c r="B18" s="13">
        <v>18812</v>
      </c>
      <c r="C18" s="13">
        <v>20387</v>
      </c>
      <c r="D18" s="13">
        <v>24656</v>
      </c>
      <c r="E18" s="13">
        <v>15870</v>
      </c>
      <c r="F18" s="13">
        <v>24591</v>
      </c>
      <c r="G18" s="13">
        <v>47773</v>
      </c>
      <c r="H18" s="13">
        <v>14549</v>
      </c>
      <c r="I18" s="13">
        <v>3614</v>
      </c>
      <c r="J18" s="13">
        <v>9895</v>
      </c>
      <c r="K18" s="11">
        <f t="shared" si="4"/>
        <v>180147</v>
      </c>
    </row>
    <row r="19" spans="1:11" ht="17.25" customHeight="1">
      <c r="A19" s="14" t="s">
        <v>98</v>
      </c>
      <c r="B19" s="13">
        <v>2386</v>
      </c>
      <c r="C19" s="13">
        <v>3358</v>
      </c>
      <c r="D19" s="13">
        <v>2201</v>
      </c>
      <c r="E19" s="13">
        <v>1868</v>
      </c>
      <c r="F19" s="13">
        <v>2177</v>
      </c>
      <c r="G19" s="13">
        <v>3700</v>
      </c>
      <c r="H19" s="13">
        <v>3273</v>
      </c>
      <c r="I19" s="13">
        <v>611</v>
      </c>
      <c r="J19" s="13">
        <v>819</v>
      </c>
      <c r="K19" s="11">
        <f t="shared" si="4"/>
        <v>20393</v>
      </c>
    </row>
    <row r="20" spans="1:11" ht="17.25" customHeight="1">
      <c r="A20" s="16" t="s">
        <v>23</v>
      </c>
      <c r="B20" s="11">
        <f>+B21+B22+B23</f>
        <v>160961</v>
      </c>
      <c r="C20" s="11">
        <f aca="true" t="shared" si="6" ref="C20:J20">+C21+C22+C23</f>
        <v>178813</v>
      </c>
      <c r="D20" s="11">
        <f t="shared" si="6"/>
        <v>211480</v>
      </c>
      <c r="E20" s="11">
        <f t="shared" si="6"/>
        <v>131899</v>
      </c>
      <c r="F20" s="11">
        <f t="shared" si="6"/>
        <v>203203</v>
      </c>
      <c r="G20" s="11">
        <f t="shared" si="6"/>
        <v>377499</v>
      </c>
      <c r="H20" s="11">
        <f t="shared" si="6"/>
        <v>138840</v>
      </c>
      <c r="I20" s="11">
        <f t="shared" si="6"/>
        <v>34532</v>
      </c>
      <c r="J20" s="11">
        <f t="shared" si="6"/>
        <v>78209</v>
      </c>
      <c r="K20" s="11">
        <f t="shared" si="4"/>
        <v>1515436</v>
      </c>
    </row>
    <row r="21" spans="1:12" ht="17.25" customHeight="1">
      <c r="A21" s="12" t="s">
        <v>24</v>
      </c>
      <c r="B21" s="13">
        <v>82828</v>
      </c>
      <c r="C21" s="13">
        <v>101821</v>
      </c>
      <c r="D21" s="13">
        <v>122195</v>
      </c>
      <c r="E21" s="13">
        <v>74451</v>
      </c>
      <c r="F21" s="13">
        <v>112131</v>
      </c>
      <c r="G21" s="13">
        <v>192140</v>
      </c>
      <c r="H21" s="13">
        <v>74643</v>
      </c>
      <c r="I21" s="13">
        <v>20578</v>
      </c>
      <c r="J21" s="13">
        <v>44722</v>
      </c>
      <c r="K21" s="11">
        <f t="shared" si="4"/>
        <v>825509</v>
      </c>
      <c r="L21" s="52"/>
    </row>
    <row r="22" spans="1:12" ht="17.25" customHeight="1">
      <c r="A22" s="12" t="s">
        <v>25</v>
      </c>
      <c r="B22" s="13">
        <v>73261</v>
      </c>
      <c r="C22" s="13">
        <v>71141</v>
      </c>
      <c r="D22" s="13">
        <v>84030</v>
      </c>
      <c r="E22" s="13">
        <v>53796</v>
      </c>
      <c r="F22" s="13">
        <v>86511</v>
      </c>
      <c r="G22" s="13">
        <v>177032</v>
      </c>
      <c r="H22" s="13">
        <v>58050</v>
      </c>
      <c r="I22" s="13">
        <v>12767</v>
      </c>
      <c r="J22" s="13">
        <v>31771</v>
      </c>
      <c r="K22" s="11">
        <f t="shared" si="4"/>
        <v>648359</v>
      </c>
      <c r="L22" s="52"/>
    </row>
    <row r="23" spans="1:11" ht="17.25" customHeight="1">
      <c r="A23" s="12" t="s">
        <v>26</v>
      </c>
      <c r="B23" s="13">
        <v>4872</v>
      </c>
      <c r="C23" s="13">
        <v>5851</v>
      </c>
      <c r="D23" s="13">
        <v>5255</v>
      </c>
      <c r="E23" s="13">
        <v>3652</v>
      </c>
      <c r="F23" s="13">
        <v>4561</v>
      </c>
      <c r="G23" s="13">
        <v>8327</v>
      </c>
      <c r="H23" s="13">
        <v>6147</v>
      </c>
      <c r="I23" s="13">
        <v>1187</v>
      </c>
      <c r="J23" s="13">
        <v>1716</v>
      </c>
      <c r="K23" s="11">
        <f t="shared" si="4"/>
        <v>41568</v>
      </c>
    </row>
    <row r="24" spans="1:11" ht="17.25" customHeight="1">
      <c r="A24" s="16" t="s">
        <v>27</v>
      </c>
      <c r="B24" s="13">
        <f>+B25+B26</f>
        <v>170036</v>
      </c>
      <c r="C24" s="13">
        <f aca="true" t="shared" si="7" ref="C24:J24">+C25+C26</f>
        <v>229858</v>
      </c>
      <c r="D24" s="13">
        <f t="shared" si="7"/>
        <v>254201</v>
      </c>
      <c r="E24" s="13">
        <f t="shared" si="7"/>
        <v>156583</v>
      </c>
      <c r="F24" s="13">
        <f t="shared" si="7"/>
        <v>193675</v>
      </c>
      <c r="G24" s="13">
        <f t="shared" si="7"/>
        <v>277452</v>
      </c>
      <c r="H24" s="13">
        <f t="shared" si="7"/>
        <v>135424</v>
      </c>
      <c r="I24" s="13">
        <f t="shared" si="7"/>
        <v>43557</v>
      </c>
      <c r="J24" s="13">
        <f t="shared" si="7"/>
        <v>112507</v>
      </c>
      <c r="K24" s="11">
        <f t="shared" si="4"/>
        <v>1573293</v>
      </c>
    </row>
    <row r="25" spans="1:12" ht="17.25" customHeight="1">
      <c r="A25" s="12" t="s">
        <v>130</v>
      </c>
      <c r="B25" s="13">
        <v>71733</v>
      </c>
      <c r="C25" s="13">
        <v>106387</v>
      </c>
      <c r="D25" s="13">
        <v>126856</v>
      </c>
      <c r="E25" s="13">
        <v>75906</v>
      </c>
      <c r="F25" s="13">
        <v>90699</v>
      </c>
      <c r="G25" s="13">
        <v>119997</v>
      </c>
      <c r="H25" s="13">
        <v>58827</v>
      </c>
      <c r="I25" s="13">
        <v>23862</v>
      </c>
      <c r="J25" s="13">
        <v>53858</v>
      </c>
      <c r="K25" s="11">
        <f t="shared" si="4"/>
        <v>728125</v>
      </c>
      <c r="L25" s="52"/>
    </row>
    <row r="26" spans="1:12" ht="17.25" customHeight="1">
      <c r="A26" s="12" t="s">
        <v>131</v>
      </c>
      <c r="B26" s="13">
        <v>98303</v>
      </c>
      <c r="C26" s="13">
        <v>123471</v>
      </c>
      <c r="D26" s="13">
        <v>127345</v>
      </c>
      <c r="E26" s="13">
        <v>80677</v>
      </c>
      <c r="F26" s="13">
        <v>102976</v>
      </c>
      <c r="G26" s="13">
        <v>157455</v>
      </c>
      <c r="H26" s="13">
        <v>76597</v>
      </c>
      <c r="I26" s="13">
        <v>19695</v>
      </c>
      <c r="J26" s="13">
        <v>58649</v>
      </c>
      <c r="K26" s="11">
        <f t="shared" si="4"/>
        <v>845168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8841</v>
      </c>
      <c r="I27" s="11">
        <v>0</v>
      </c>
      <c r="J27" s="11">
        <v>0</v>
      </c>
      <c r="K27" s="11">
        <f t="shared" si="4"/>
        <v>8841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7220.81</v>
      </c>
      <c r="I35" s="19">
        <v>0</v>
      </c>
      <c r="J35" s="19">
        <v>0</v>
      </c>
      <c r="K35" s="23">
        <f>SUM(B35:J35)</f>
        <v>7220.81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1798723.3299999998</v>
      </c>
      <c r="C47" s="22">
        <f aca="true" t="shared" si="12" ref="C47:H47">+C48+C57</f>
        <v>2553547.3100000005</v>
      </c>
      <c r="D47" s="22">
        <f t="shared" si="12"/>
        <v>3090769.58</v>
      </c>
      <c r="E47" s="22">
        <f t="shared" si="12"/>
        <v>1729627.86</v>
      </c>
      <c r="F47" s="22">
        <f t="shared" si="12"/>
        <v>2285391.88</v>
      </c>
      <c r="G47" s="22">
        <f t="shared" si="12"/>
        <v>3216699.21</v>
      </c>
      <c r="H47" s="22">
        <f t="shared" si="12"/>
        <v>1750459.97</v>
      </c>
      <c r="I47" s="22">
        <f>+I48+I57</f>
        <v>729483.39</v>
      </c>
      <c r="J47" s="22">
        <f>+J48+J57</f>
        <v>1062089.1900000002</v>
      </c>
      <c r="K47" s="22">
        <f>SUM(B47:J47)</f>
        <v>18216791.720000003</v>
      </c>
    </row>
    <row r="48" spans="1:11" ht="17.25" customHeight="1">
      <c r="A48" s="16" t="s">
        <v>113</v>
      </c>
      <c r="B48" s="23">
        <f>SUM(B49:B56)</f>
        <v>1779922.3599999999</v>
      </c>
      <c r="C48" s="23">
        <f aca="true" t="shared" si="13" ref="C48:J48">SUM(C49:C56)</f>
        <v>2529867.9000000004</v>
      </c>
      <c r="D48" s="23">
        <f t="shared" si="13"/>
        <v>3064933.06</v>
      </c>
      <c r="E48" s="23">
        <f t="shared" si="13"/>
        <v>1706909.34</v>
      </c>
      <c r="F48" s="23">
        <f t="shared" si="13"/>
        <v>2261637.04</v>
      </c>
      <c r="G48" s="23">
        <f t="shared" si="13"/>
        <v>3186997.45</v>
      </c>
      <c r="H48" s="23">
        <f t="shared" si="13"/>
        <v>1730300.77</v>
      </c>
      <c r="I48" s="23">
        <f t="shared" si="13"/>
        <v>729483.39</v>
      </c>
      <c r="J48" s="23">
        <f t="shared" si="13"/>
        <v>1048075.6000000001</v>
      </c>
      <c r="K48" s="23">
        <f aca="true" t="shared" si="14" ref="K48:K57">SUM(B48:J48)</f>
        <v>18038126.91</v>
      </c>
    </row>
    <row r="49" spans="1:11" ht="17.25" customHeight="1">
      <c r="A49" s="34" t="s">
        <v>44</v>
      </c>
      <c r="B49" s="23">
        <f aca="true" t="shared" si="15" ref="B49:H49">ROUND(B30*B7,2)</f>
        <v>1778903.94</v>
      </c>
      <c r="C49" s="23">
        <f t="shared" si="15"/>
        <v>2522472.35</v>
      </c>
      <c r="D49" s="23">
        <f t="shared" si="15"/>
        <v>3062923.41</v>
      </c>
      <c r="E49" s="23">
        <f t="shared" si="15"/>
        <v>1706089.57</v>
      </c>
      <c r="F49" s="23">
        <f t="shared" si="15"/>
        <v>2259961.52</v>
      </c>
      <c r="G49" s="23">
        <f t="shared" si="15"/>
        <v>3184564.27</v>
      </c>
      <c r="H49" s="23">
        <f t="shared" si="15"/>
        <v>1722144.42</v>
      </c>
      <c r="I49" s="23">
        <f>ROUND(I30*I7,2)</f>
        <v>728417.67</v>
      </c>
      <c r="J49" s="23">
        <f>ROUND(J30*J7,2)</f>
        <v>1045858.56</v>
      </c>
      <c r="K49" s="23">
        <f t="shared" si="14"/>
        <v>18011335.709999997</v>
      </c>
    </row>
    <row r="50" spans="1:11" ht="17.25" customHeight="1">
      <c r="A50" s="34" t="s">
        <v>45</v>
      </c>
      <c r="B50" s="19">
        <v>0</v>
      </c>
      <c r="C50" s="23">
        <f>ROUND(C31*C7,2)</f>
        <v>5606.91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5606.91</v>
      </c>
    </row>
    <row r="51" spans="1:11" ht="17.25" customHeight="1">
      <c r="A51" s="66" t="s">
        <v>106</v>
      </c>
      <c r="B51" s="67">
        <f aca="true" t="shared" si="16" ref="B51:H51">ROUND(B32*B7,2)</f>
        <v>-3073.26</v>
      </c>
      <c r="C51" s="67">
        <f t="shared" si="16"/>
        <v>-3985.08</v>
      </c>
      <c r="D51" s="67">
        <f t="shared" si="16"/>
        <v>-4376.11</v>
      </c>
      <c r="E51" s="67">
        <f t="shared" si="16"/>
        <v>-2625.63</v>
      </c>
      <c r="F51" s="67">
        <f t="shared" si="16"/>
        <v>-3606</v>
      </c>
      <c r="G51" s="67">
        <f t="shared" si="16"/>
        <v>-4996.9</v>
      </c>
      <c r="H51" s="67">
        <f t="shared" si="16"/>
        <v>-2779.5</v>
      </c>
      <c r="I51" s="19">
        <v>0</v>
      </c>
      <c r="J51" s="19">
        <v>0</v>
      </c>
      <c r="K51" s="67">
        <f>SUM(B51:J51)</f>
        <v>-25442.480000000003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7220.81</v>
      </c>
      <c r="I53" s="31">
        <f>+I35</f>
        <v>0</v>
      </c>
      <c r="J53" s="31">
        <f>+J35</f>
        <v>0</v>
      </c>
      <c r="K53" s="23">
        <f t="shared" si="14"/>
        <v>7220.81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18800.97</v>
      </c>
      <c r="C57" s="36">
        <v>23679.41</v>
      </c>
      <c r="D57" s="36">
        <v>25836.52</v>
      </c>
      <c r="E57" s="36">
        <v>22718.52</v>
      </c>
      <c r="F57" s="36">
        <v>23754.84</v>
      </c>
      <c r="G57" s="36">
        <v>29701.76</v>
      </c>
      <c r="H57" s="36">
        <v>20159.2</v>
      </c>
      <c r="I57" s="19">
        <v>0</v>
      </c>
      <c r="J57" s="36">
        <v>14013.59</v>
      </c>
      <c r="K57" s="36">
        <f t="shared" si="14"/>
        <v>178664.81000000003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-217514.52</v>
      </c>
      <c r="C61" s="35">
        <f t="shared" si="17"/>
        <v>-218834.15000000002</v>
      </c>
      <c r="D61" s="35">
        <f t="shared" si="17"/>
        <v>-219756.13</v>
      </c>
      <c r="E61" s="35">
        <f t="shared" si="17"/>
        <v>-286802</v>
      </c>
      <c r="F61" s="35">
        <f t="shared" si="17"/>
        <v>-247140.40999999997</v>
      </c>
      <c r="G61" s="35">
        <f t="shared" si="17"/>
        <v>-297415.4</v>
      </c>
      <c r="H61" s="35">
        <f t="shared" si="17"/>
        <v>-194505.2</v>
      </c>
      <c r="I61" s="35">
        <f t="shared" si="17"/>
        <v>-102038.23000000001</v>
      </c>
      <c r="J61" s="35">
        <f t="shared" si="17"/>
        <v>-73729.5</v>
      </c>
      <c r="K61" s="35">
        <f>SUM(B61:J61)</f>
        <v>-1857735.5399999998</v>
      </c>
    </row>
    <row r="62" spans="1:11" ht="18.75" customHeight="1">
      <c r="A62" s="16" t="s">
        <v>75</v>
      </c>
      <c r="B62" s="35">
        <f aca="true" t="shared" si="18" ref="B62:J62">B63+B64+B65+B66+B67+B68</f>
        <v>-202278.02</v>
      </c>
      <c r="C62" s="35">
        <f t="shared" si="18"/>
        <v>-196639.23</v>
      </c>
      <c r="D62" s="35">
        <f t="shared" si="18"/>
        <v>-197737.27</v>
      </c>
      <c r="E62" s="35">
        <f t="shared" si="18"/>
        <v>-272139</v>
      </c>
      <c r="F62" s="35">
        <f t="shared" si="18"/>
        <v>-247449.91</v>
      </c>
      <c r="G62" s="35">
        <f t="shared" si="18"/>
        <v>-266703.87</v>
      </c>
      <c r="H62" s="35">
        <f t="shared" si="18"/>
        <v>-179470.2</v>
      </c>
      <c r="I62" s="35">
        <f t="shared" si="18"/>
        <v>-34401.4</v>
      </c>
      <c r="J62" s="35">
        <f t="shared" si="18"/>
        <v>-62833</v>
      </c>
      <c r="K62" s="35">
        <f aca="true" t="shared" si="19" ref="K62:K91">SUM(B62:J62)</f>
        <v>-1659651.8999999997</v>
      </c>
    </row>
    <row r="63" spans="1:11" ht="18.75" customHeight="1">
      <c r="A63" s="12" t="s">
        <v>76</v>
      </c>
      <c r="B63" s="35">
        <f>-ROUND(B9*$D$3,2)</f>
        <v>-142340.4</v>
      </c>
      <c r="C63" s="35">
        <f aca="true" t="shared" si="20" ref="C63:J63">-ROUND(C9*$D$3,2)</f>
        <v>-193940.6</v>
      </c>
      <c r="D63" s="35">
        <f t="shared" si="20"/>
        <v>-175400.4</v>
      </c>
      <c r="E63" s="35">
        <f t="shared" si="20"/>
        <v>-131411.6</v>
      </c>
      <c r="F63" s="35">
        <f t="shared" si="20"/>
        <v>-146953.6</v>
      </c>
      <c r="G63" s="35">
        <f t="shared" si="20"/>
        <v>-193632.8</v>
      </c>
      <c r="H63" s="35">
        <f t="shared" si="20"/>
        <v>-179470.2</v>
      </c>
      <c r="I63" s="35">
        <f t="shared" si="20"/>
        <v>-34401.4</v>
      </c>
      <c r="J63" s="35">
        <f t="shared" si="20"/>
        <v>-62833</v>
      </c>
      <c r="K63" s="35">
        <f t="shared" si="19"/>
        <v>-1260383.9999999998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-862.6</v>
      </c>
      <c r="C65" s="35">
        <v>-243.2</v>
      </c>
      <c r="D65" s="35">
        <v>-357.2</v>
      </c>
      <c r="E65" s="35">
        <v>-1330</v>
      </c>
      <c r="F65" s="35">
        <v>-779</v>
      </c>
      <c r="G65" s="35">
        <v>-611.8</v>
      </c>
      <c r="H65" s="19">
        <v>0</v>
      </c>
      <c r="I65" s="19">
        <v>0</v>
      </c>
      <c r="J65" s="19">
        <v>0</v>
      </c>
      <c r="K65" s="35">
        <f t="shared" si="19"/>
        <v>-4183.8</v>
      </c>
    </row>
    <row r="66" spans="1:11" ht="18.75" customHeight="1">
      <c r="A66" s="12" t="s">
        <v>107</v>
      </c>
      <c r="B66" s="35">
        <v>-345.8</v>
      </c>
      <c r="C66" s="35">
        <v>0</v>
      </c>
      <c r="D66" s="35">
        <v>-106.4</v>
      </c>
      <c r="E66" s="35">
        <v>-159.6</v>
      </c>
      <c r="F66" s="35">
        <v>-133</v>
      </c>
      <c r="G66" s="35">
        <v>-239.4</v>
      </c>
      <c r="H66" s="19">
        <v>0</v>
      </c>
      <c r="I66" s="19">
        <v>0</v>
      </c>
      <c r="J66" s="19">
        <v>0</v>
      </c>
      <c r="K66" s="35">
        <f t="shared" si="19"/>
        <v>-984.2</v>
      </c>
    </row>
    <row r="67" spans="1:11" ht="18.75" customHeight="1">
      <c r="A67" s="12" t="s">
        <v>53</v>
      </c>
      <c r="B67" s="35">
        <v>-58729.22</v>
      </c>
      <c r="C67" s="35">
        <v>-2455.43</v>
      </c>
      <c r="D67" s="35">
        <v>-21873.27</v>
      </c>
      <c r="E67" s="35">
        <v>-139147.8</v>
      </c>
      <c r="F67" s="35">
        <v>-99584.31</v>
      </c>
      <c r="G67" s="35">
        <v>-72219.87</v>
      </c>
      <c r="H67" s="19">
        <v>0</v>
      </c>
      <c r="I67" s="19">
        <v>0</v>
      </c>
      <c r="J67" s="19">
        <v>0</v>
      </c>
      <c r="K67" s="35">
        <f t="shared" si="19"/>
        <v>-394009.89999999997</v>
      </c>
    </row>
    <row r="68" spans="1:11" ht="18.75" customHeight="1">
      <c r="A68" s="12" t="s">
        <v>54</v>
      </c>
      <c r="B68" s="35">
        <v>0</v>
      </c>
      <c r="C68" s="19">
        <v>0</v>
      </c>
      <c r="D68" s="35">
        <v>0</v>
      </c>
      <c r="E68" s="35">
        <v>-90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-90</v>
      </c>
    </row>
    <row r="69" spans="1:11" s="73" customFormat="1" ht="18.75" customHeight="1">
      <c r="A69" s="64" t="s">
        <v>80</v>
      </c>
      <c r="B69" s="67">
        <f aca="true" t="shared" si="21" ref="B69:J69">SUM(B70:B99)</f>
        <v>-15236.5</v>
      </c>
      <c r="C69" s="67">
        <f t="shared" si="21"/>
        <v>-22194.92</v>
      </c>
      <c r="D69" s="67">
        <f t="shared" si="21"/>
        <v>-22018.86</v>
      </c>
      <c r="E69" s="67">
        <f t="shared" si="21"/>
        <v>-14663</v>
      </c>
      <c r="F69" s="67">
        <f t="shared" si="21"/>
        <v>-20543.33</v>
      </c>
      <c r="G69" s="67">
        <f t="shared" si="21"/>
        <v>-30711.53</v>
      </c>
      <c r="H69" s="67">
        <f t="shared" si="21"/>
        <v>-15035</v>
      </c>
      <c r="I69" s="67">
        <f t="shared" si="21"/>
        <v>-67636.83</v>
      </c>
      <c r="J69" s="67">
        <f t="shared" si="21"/>
        <v>-10896.5</v>
      </c>
      <c r="K69" s="67">
        <f t="shared" si="19"/>
        <v>-218936.47000000003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-15236.5</v>
      </c>
      <c r="C74" s="35">
        <v>-22118.5</v>
      </c>
      <c r="D74" s="35">
        <v>-20909.5</v>
      </c>
      <c r="E74" s="35">
        <v>-14663</v>
      </c>
      <c r="F74" s="35">
        <v>-20150</v>
      </c>
      <c r="G74" s="35">
        <v>-30705.5</v>
      </c>
      <c r="H74" s="35">
        <v>-15035</v>
      </c>
      <c r="I74" s="35">
        <v>-5285.5</v>
      </c>
      <c r="J74" s="35">
        <v>-10896.5</v>
      </c>
      <c r="K74" s="67">
        <f t="shared" si="19"/>
        <v>-155000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129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24">
        <v>20852.83</v>
      </c>
      <c r="G101" s="19">
        <v>0</v>
      </c>
      <c r="H101" s="19">
        <v>0</v>
      </c>
      <c r="I101" s="19">
        <v>0</v>
      </c>
      <c r="J101" s="19">
        <v>0</v>
      </c>
      <c r="K101" s="24">
        <f>SUM(B101:J101)</f>
        <v>20852.83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1581208.8099999998</v>
      </c>
      <c r="C104" s="24">
        <f t="shared" si="22"/>
        <v>2334713.1600000006</v>
      </c>
      <c r="D104" s="24">
        <f t="shared" si="22"/>
        <v>2871013.45</v>
      </c>
      <c r="E104" s="24">
        <f t="shared" si="22"/>
        <v>1442825.86</v>
      </c>
      <c r="F104" s="24">
        <f t="shared" si="22"/>
        <v>2038251.4700000002</v>
      </c>
      <c r="G104" s="24">
        <f t="shared" si="22"/>
        <v>2919283.81</v>
      </c>
      <c r="H104" s="24">
        <f t="shared" si="22"/>
        <v>1555954.77</v>
      </c>
      <c r="I104" s="24">
        <f>+I105+I106</f>
        <v>627445.16</v>
      </c>
      <c r="J104" s="24">
        <f>+J105+J106</f>
        <v>988359.6900000001</v>
      </c>
      <c r="K104" s="48">
        <f>SUM(B104:J104)</f>
        <v>16359056.180000002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1562407.8399999999</v>
      </c>
      <c r="C105" s="24">
        <f t="shared" si="23"/>
        <v>2311033.7500000005</v>
      </c>
      <c r="D105" s="24">
        <f t="shared" si="23"/>
        <v>2845176.93</v>
      </c>
      <c r="E105" s="24">
        <f t="shared" si="23"/>
        <v>1420107.34</v>
      </c>
      <c r="F105" s="24">
        <f t="shared" si="23"/>
        <v>2014496.6300000001</v>
      </c>
      <c r="G105" s="24">
        <f t="shared" si="23"/>
        <v>2889582.0500000003</v>
      </c>
      <c r="H105" s="24">
        <f t="shared" si="23"/>
        <v>1535795.57</v>
      </c>
      <c r="I105" s="24">
        <f t="shared" si="23"/>
        <v>627445.16</v>
      </c>
      <c r="J105" s="24">
        <f t="shared" si="23"/>
        <v>974346.1000000001</v>
      </c>
      <c r="K105" s="48">
        <f>SUM(B105:J105)</f>
        <v>16180391.370000001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18800.97</v>
      </c>
      <c r="C106" s="24">
        <f t="shared" si="24"/>
        <v>23679.41</v>
      </c>
      <c r="D106" s="24">
        <f t="shared" si="24"/>
        <v>25836.52</v>
      </c>
      <c r="E106" s="24">
        <f t="shared" si="24"/>
        <v>22718.52</v>
      </c>
      <c r="F106" s="24">
        <f t="shared" si="24"/>
        <v>23754.84</v>
      </c>
      <c r="G106" s="24">
        <f t="shared" si="24"/>
        <v>29701.76</v>
      </c>
      <c r="H106" s="24">
        <f t="shared" si="24"/>
        <v>20159.2</v>
      </c>
      <c r="I106" s="19">
        <f t="shared" si="24"/>
        <v>0</v>
      </c>
      <c r="J106" s="24">
        <f t="shared" si="24"/>
        <v>14013.59</v>
      </c>
      <c r="K106" s="48">
        <f>SUM(B106:J106)</f>
        <v>178664.81000000003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16359056.169999998</v>
      </c>
      <c r="L112" s="54"/>
    </row>
    <row r="113" spans="1:11" ht="18.75" customHeight="1">
      <c r="A113" s="26" t="s">
        <v>71</v>
      </c>
      <c r="B113" s="27">
        <v>217977.44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217977.44</v>
      </c>
    </row>
    <row r="114" spans="1:11" ht="18.75" customHeight="1">
      <c r="A114" s="26" t="s">
        <v>72</v>
      </c>
      <c r="B114" s="27">
        <v>1363231.37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1363231.37</v>
      </c>
    </row>
    <row r="115" spans="1:11" ht="18.75" customHeight="1">
      <c r="A115" s="26" t="s">
        <v>73</v>
      </c>
      <c r="B115" s="40">
        <v>0</v>
      </c>
      <c r="C115" s="27">
        <f>+C104</f>
        <v>2334713.1600000006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2334713.1600000006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2871013.45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2871013.45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1442825.86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1442825.86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387994.56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387994.56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721209.42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721209.42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110457.35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110457.35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818590.14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818590.14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863450.77</v>
      </c>
      <c r="H122" s="40">
        <v>0</v>
      </c>
      <c r="I122" s="40">
        <v>0</v>
      </c>
      <c r="J122" s="40">
        <v>0</v>
      </c>
      <c r="K122" s="41">
        <f t="shared" si="25"/>
        <v>863450.77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67110.28</v>
      </c>
      <c r="H123" s="40">
        <v>0</v>
      </c>
      <c r="I123" s="40">
        <v>0</v>
      </c>
      <c r="J123" s="40">
        <v>0</v>
      </c>
      <c r="K123" s="41">
        <f t="shared" si="25"/>
        <v>67110.28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431529.87</v>
      </c>
      <c r="H124" s="40">
        <v>0</v>
      </c>
      <c r="I124" s="40">
        <v>0</v>
      </c>
      <c r="J124" s="40">
        <v>0</v>
      </c>
      <c r="K124" s="41">
        <f t="shared" si="25"/>
        <v>431529.87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415227.68</v>
      </c>
      <c r="H125" s="40">
        <v>0</v>
      </c>
      <c r="I125" s="40">
        <v>0</v>
      </c>
      <c r="J125" s="40">
        <v>0</v>
      </c>
      <c r="K125" s="41">
        <f t="shared" si="25"/>
        <v>415227.68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1141965.21</v>
      </c>
      <c r="H126" s="40">
        <v>0</v>
      </c>
      <c r="I126" s="40">
        <v>0</v>
      </c>
      <c r="J126" s="40">
        <v>0</v>
      </c>
      <c r="K126" s="41">
        <f t="shared" si="25"/>
        <v>1141965.21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548137.56</v>
      </c>
      <c r="I127" s="40">
        <v>0</v>
      </c>
      <c r="J127" s="40">
        <v>0</v>
      </c>
      <c r="K127" s="41">
        <f t="shared" si="25"/>
        <v>548137.56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1007817.2</v>
      </c>
      <c r="I128" s="40">
        <v>0</v>
      </c>
      <c r="J128" s="40">
        <v>0</v>
      </c>
      <c r="K128" s="41">
        <f t="shared" si="25"/>
        <v>1007817.2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627445.16</v>
      </c>
      <c r="J129" s="40">
        <v>0</v>
      </c>
      <c r="K129" s="41">
        <f t="shared" si="25"/>
        <v>627445.16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988359.69</v>
      </c>
      <c r="K130" s="44">
        <f t="shared" si="25"/>
        <v>988359.69</v>
      </c>
    </row>
    <row r="131" spans="1:11" ht="18.75" customHeight="1">
      <c r="A131" s="76" t="s">
        <v>134</v>
      </c>
      <c r="B131" s="76"/>
      <c r="C131" s="76"/>
      <c r="D131" s="76"/>
      <c r="E131" s="76"/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8">
    <mergeCell ref="A131:E131"/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2016-12-15T13:04:04Z</dcterms:modified>
  <cp:category/>
  <cp:version/>
  <cp:contentType/>
  <cp:contentStatus/>
</cp:coreProperties>
</file>