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<sst xmlns="http://schemas.openxmlformats.org/spreadsheetml/2006/main" count="134" uniqueCount="134">
  <si>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</si>
  <si>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</si>
  <si>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</si>
  <si>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</si>
  <si>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</si>
  <si>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</si>
  <si>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</si>
  <si>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</si>
  <si>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</si>
  <si>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</si>
  <si>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</si>
  <si>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</si>
  <si>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</si>
  <si>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</si>
  <si>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</si>
  <si>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</si>
  <si>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</si>
  <si>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</si>
  <si>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</si>
  <si>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</si>
  <si>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</si>
  <si>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</si>
  <si>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</si>
  <si>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</si>
  <si>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</si>
  <si>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</si>
  <si>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</si>
  <si>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</si>
  <si>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</si>
  <si>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</si>
  <si>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</si>
  <si>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</si>
  <si>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</si>
  <si>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</si>
  <si>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</si>
  <si>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</si>
  <si>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</si>
  <si>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</si>
  <si>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</si>
  <si>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</si>
  <si>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</si>
  <si>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</si>
  <si>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</si>
  <si>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</si>
  <si>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</si>
  <si>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</si>
  <si>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</si>
  <si>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</si>
  <si>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</si>
  <si>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</si>
  <si>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</si>
  <si>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</si>
  <si>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</si>
  <si>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</si>
  <si>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</si>
  <si>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</si>
  <si>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</si>
  <si>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</si>
  <si>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</si>
  <si>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</si>
  <si>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</si>
  <si>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</si>
  <si>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</si>
  <si>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</si>
  <si>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</si>
  <si>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</si>
  <si>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</si>
  <si>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</si>
  <si>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</si>
  <si>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</si>
  <si>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</si>
  <si>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</si>
  <si>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</si>
  <si>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</si>
  <si>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</si>
  <si>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</si>
  <si>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</si>
  <si>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</si>
  <si>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</si>
  <si>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</si>
  <si>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</si>
  <si>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</si>
  <si>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</si>
  <si>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</si>
  <si>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</si>
  <si>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</si>
  <si>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</si>
  <si>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</si>
  <si>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</si>
  <si>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</si>
  <si>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</si>
  <si>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</si>
  <si>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</si>
  <si>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</si>
  <si>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</si>
  <si>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</si>
  <si>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</si>
  <si>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</si>
  <si>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</si>
  <si>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</si>
  <si>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</si>
  <si>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</si>
  <si>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</si>
  <si>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</si>
  <si>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</si>
  <si>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</si>
  <si>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</si>
  <si>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</si>
  <si>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</si>
  <si>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</si>
  <si>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</si>
  <si>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</si>
  <si>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</si>
  <si>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</si>
  <si>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</si>
  <si>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</si>
  <si>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</si>
  <si>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</si>
  <si>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</si>
  <si>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</si>
  <si>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</si>
  <si>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</si>
  <si>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</si>
  <si>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</si>
  <si>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</si>
  <si>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</si>
  <si>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</si>
  <si>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</si>
  <si>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</si>
  <si>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</si>
  <si>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</si>
  <si>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</si>
  <si>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</si>
  <si>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08/11/16 - VENCIMENTO 22/11/16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</si>
</sst>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658741</v>
      </c>
      <c r="C7" s="9">
        <f t="shared" si="0"/>
        <v>837981</v>
      </c>
      <c r="D7" s="9">
        <f t="shared" si="0"/>
        <v>877348</v>
      </c>
      <c r="E7" s="9">
        <f t="shared" si="0"/>
        <v>583855</v>
      </c>
      <c r="F7" s="9">
        <f t="shared" si="0"/>
        <v>793096</v>
      </c>
      <c r="G7" s="9">
        <f t="shared" si="0"/>
        <v>1297250</v>
      </c>
      <c r="H7" s="9">
        <f t="shared" si="0"/>
        <v>610464</v>
      </c>
      <c r="I7" s="9">
        <f t="shared" si="0"/>
        <v>138211</v>
      </c>
      <c r="J7" s="9">
        <f t="shared" si="0"/>
        <v>355898</v>
      </c>
      <c r="K7" s="9">
        <f t="shared" si="0"/>
        <v>6152844</v>
      </c>
      <c r="L7" s="52"/>
    </row>
    <row r="8" spans="1:11" ht="17.25" customHeight="1">
      <c r="A8" s="10" t="s">
        <v>99</v>
      </c>
      <c r="B8" s="11">
        <f>B9+B12+B16</f>
        <v>315968</v>
      </c>
      <c r="C8" s="11">
        <f aca="true" t="shared" si="1" ref="C8:J8">C9+C12+C16</f>
        <v>412349</v>
      </c>
      <c r="D8" s="11">
        <f t="shared" si="1"/>
        <v>404191</v>
      </c>
      <c r="E8" s="11">
        <f t="shared" si="1"/>
        <v>288249</v>
      </c>
      <c r="F8" s="11">
        <f t="shared" si="1"/>
        <v>381137</v>
      </c>
      <c r="G8" s="11">
        <f t="shared" si="1"/>
        <v>630703</v>
      </c>
      <c r="H8" s="11">
        <f t="shared" si="1"/>
        <v>321326</v>
      </c>
      <c r="I8" s="11">
        <f t="shared" si="1"/>
        <v>61769</v>
      </c>
      <c r="J8" s="11">
        <f t="shared" si="1"/>
        <v>160334</v>
      </c>
      <c r="K8" s="11">
        <f>SUM(B8:J8)</f>
        <v>2976026</v>
      </c>
    </row>
    <row r="9" spans="1:11" ht="17.25" customHeight="1">
      <c r="A9" s="15" t="s">
        <v>17</v>
      </c>
      <c r="B9" s="13">
        <f>+B10+B11</f>
        <v>39490</v>
      </c>
      <c r="C9" s="13">
        <f aca="true" t="shared" si="2" ref="C9:J9">+C10+C11</f>
        <v>54064</v>
      </c>
      <c r="D9" s="13">
        <f t="shared" si="2"/>
        <v>48504</v>
      </c>
      <c r="E9" s="13">
        <f t="shared" si="2"/>
        <v>36381</v>
      </c>
      <c r="F9" s="13">
        <f t="shared" si="2"/>
        <v>41825</v>
      </c>
      <c r="G9" s="13">
        <f t="shared" si="2"/>
        <v>53734</v>
      </c>
      <c r="H9" s="13">
        <f t="shared" si="2"/>
        <v>49729</v>
      </c>
      <c r="I9" s="13">
        <f t="shared" si="2"/>
        <v>9113</v>
      </c>
      <c r="J9" s="13">
        <f t="shared" si="2"/>
        <v>17840</v>
      </c>
      <c r="K9" s="11">
        <f>SUM(B9:J9)</f>
        <v>350680</v>
      </c>
    </row>
    <row r="10" spans="1:11" ht="17.25" customHeight="1">
      <c r="A10" s="29" t="s">
        <v>18</v>
      </c>
      <c r="B10" s="13">
        <v>39490</v>
      </c>
      <c r="C10" s="13">
        <v>54064</v>
      </c>
      <c r="D10" s="13">
        <v>48504</v>
      </c>
      <c r="E10" s="13">
        <v>36381</v>
      </c>
      <c r="F10" s="13">
        <v>41825</v>
      </c>
      <c r="G10" s="13">
        <v>53734</v>
      </c>
      <c r="H10" s="13">
        <v>49729</v>
      </c>
      <c r="I10" s="13">
        <v>9113</v>
      </c>
      <c r="J10" s="13">
        <v>17840</v>
      </c>
      <c r="K10" s="11">
        <f>SUM(B10:J10)</f>
        <v>350680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229537</v>
      </c>
      <c r="C12" s="17">
        <f t="shared" si="3"/>
        <v>300210</v>
      </c>
      <c r="D12" s="17">
        <f t="shared" si="3"/>
        <v>297849</v>
      </c>
      <c r="E12" s="17">
        <f t="shared" si="3"/>
        <v>211439</v>
      </c>
      <c r="F12" s="17">
        <f t="shared" si="3"/>
        <v>275958</v>
      </c>
      <c r="G12" s="17">
        <f t="shared" si="3"/>
        <v>465435</v>
      </c>
      <c r="H12" s="17">
        <f t="shared" si="3"/>
        <v>229760</v>
      </c>
      <c r="I12" s="17">
        <f t="shared" si="3"/>
        <v>43159</v>
      </c>
      <c r="J12" s="17">
        <f t="shared" si="3"/>
        <v>118311</v>
      </c>
      <c r="K12" s="11">
        <f aca="true" t="shared" si="4" ref="K12:K27">SUM(B12:J12)</f>
        <v>2171658</v>
      </c>
    </row>
    <row r="13" spans="1:13" ht="17.25" customHeight="1">
      <c r="A13" s="14" t="s">
        <v>20</v>
      </c>
      <c r="B13" s="13">
        <v>106102</v>
      </c>
      <c r="C13" s="13">
        <v>148982</v>
      </c>
      <c r="D13" s="13">
        <v>152747</v>
      </c>
      <c r="E13" s="13">
        <v>105226</v>
      </c>
      <c r="F13" s="13">
        <v>134911</v>
      </c>
      <c r="G13" s="13">
        <v>213575</v>
      </c>
      <c r="H13" s="13">
        <v>100981</v>
      </c>
      <c r="I13" s="13">
        <v>23494</v>
      </c>
      <c r="J13" s="13">
        <v>60695</v>
      </c>
      <c r="K13" s="11">
        <f t="shared" si="4"/>
        <v>1046713</v>
      </c>
      <c r="L13" s="52"/>
      <c r="M13" s="53"/>
    </row>
    <row r="14" spans="1:12" ht="17.25" customHeight="1">
      <c r="A14" s="14" t="s">
        <v>21</v>
      </c>
      <c r="B14" s="13">
        <v>112227</v>
      </c>
      <c r="C14" s="13">
        <v>134256</v>
      </c>
      <c r="D14" s="13">
        <v>133189</v>
      </c>
      <c r="E14" s="13">
        <v>95630</v>
      </c>
      <c r="F14" s="13">
        <v>129955</v>
      </c>
      <c r="G14" s="13">
        <v>234280</v>
      </c>
      <c r="H14" s="13">
        <v>109484</v>
      </c>
      <c r="I14" s="13">
        <v>16627</v>
      </c>
      <c r="J14" s="13">
        <v>53674</v>
      </c>
      <c r="K14" s="11">
        <f t="shared" si="4"/>
        <v>1019322</v>
      </c>
      <c r="L14" s="52"/>
    </row>
    <row r="15" spans="1:11" ht="17.25" customHeight="1">
      <c r="A15" s="14" t="s">
        <v>22</v>
      </c>
      <c r="B15" s="13">
        <v>11208</v>
      </c>
      <c r="C15" s="13">
        <v>16972</v>
      </c>
      <c r="D15" s="13">
        <v>11913</v>
      </c>
      <c r="E15" s="13">
        <v>10583</v>
      </c>
      <c r="F15" s="13">
        <v>11092</v>
      </c>
      <c r="G15" s="13">
        <v>17580</v>
      </c>
      <c r="H15" s="13">
        <v>19295</v>
      </c>
      <c r="I15" s="13">
        <v>3038</v>
      </c>
      <c r="J15" s="13">
        <v>3942</v>
      </c>
      <c r="K15" s="11">
        <f t="shared" si="4"/>
        <v>105623</v>
      </c>
    </row>
    <row r="16" spans="1:11" ht="17.25" customHeight="1">
      <c r="A16" s="15" t="s">
        <v>95</v>
      </c>
      <c r="B16" s="13">
        <f>B17+B18+B19</f>
        <v>46941</v>
      </c>
      <c r="C16" s="13">
        <f aca="true" t="shared" si="5" ref="C16:J16">C17+C18+C19</f>
        <v>58075</v>
      </c>
      <c r="D16" s="13">
        <f t="shared" si="5"/>
        <v>57838</v>
      </c>
      <c r="E16" s="13">
        <f t="shared" si="5"/>
        <v>40429</v>
      </c>
      <c r="F16" s="13">
        <f t="shared" si="5"/>
        <v>63354</v>
      </c>
      <c r="G16" s="13">
        <f t="shared" si="5"/>
        <v>111534</v>
      </c>
      <c r="H16" s="13">
        <f t="shared" si="5"/>
        <v>41837</v>
      </c>
      <c r="I16" s="13">
        <f t="shared" si="5"/>
        <v>9497</v>
      </c>
      <c r="J16" s="13">
        <f t="shared" si="5"/>
        <v>24183</v>
      </c>
      <c r="K16" s="11">
        <f t="shared" si="4"/>
        <v>453688</v>
      </c>
    </row>
    <row r="17" spans="1:11" ht="17.25" customHeight="1">
      <c r="A17" s="14" t="s">
        <v>96</v>
      </c>
      <c r="B17" s="13">
        <v>25591</v>
      </c>
      <c r="C17" s="13">
        <v>34100</v>
      </c>
      <c r="D17" s="13">
        <v>32325</v>
      </c>
      <c r="E17" s="13">
        <v>22788</v>
      </c>
      <c r="F17" s="13">
        <v>36118</v>
      </c>
      <c r="G17" s="13">
        <v>60336</v>
      </c>
      <c r="H17" s="13">
        <v>24373</v>
      </c>
      <c r="I17" s="13">
        <v>5664</v>
      </c>
      <c r="J17" s="13">
        <v>13293</v>
      </c>
      <c r="K17" s="11">
        <f t="shared" si="4"/>
        <v>254588</v>
      </c>
    </row>
    <row r="18" spans="1:11" ht="17.25" customHeight="1">
      <c r="A18" s="14" t="s">
        <v>97</v>
      </c>
      <c r="B18" s="13">
        <v>19005</v>
      </c>
      <c r="C18" s="13">
        <v>20458</v>
      </c>
      <c r="D18" s="13">
        <v>23428</v>
      </c>
      <c r="E18" s="13">
        <v>15770</v>
      </c>
      <c r="F18" s="13">
        <v>24869</v>
      </c>
      <c r="G18" s="13">
        <v>47451</v>
      </c>
      <c r="H18" s="13">
        <v>14119</v>
      </c>
      <c r="I18" s="13">
        <v>3326</v>
      </c>
      <c r="J18" s="13">
        <v>10096</v>
      </c>
      <c r="K18" s="11">
        <f t="shared" si="4"/>
        <v>178522</v>
      </c>
    </row>
    <row r="19" spans="1:11" ht="17.25" customHeight="1">
      <c r="A19" s="14" t="s">
        <v>98</v>
      </c>
      <c r="B19" s="13">
        <v>2345</v>
      </c>
      <c r="C19" s="13">
        <v>3517</v>
      </c>
      <c r="D19" s="13">
        <v>2085</v>
      </c>
      <c r="E19" s="13">
        <v>1871</v>
      </c>
      <c r="F19" s="13">
        <v>2367</v>
      </c>
      <c r="G19" s="13">
        <v>3747</v>
      </c>
      <c r="H19" s="13">
        <v>3345</v>
      </c>
      <c r="I19" s="13">
        <v>507</v>
      </c>
      <c r="J19" s="13">
        <v>794</v>
      </c>
      <c r="K19" s="11">
        <f t="shared" si="4"/>
        <v>20578</v>
      </c>
    </row>
    <row r="20" spans="1:11" ht="17.25" customHeight="1">
      <c r="A20" s="16" t="s">
        <v>23</v>
      </c>
      <c r="B20" s="11">
        <f>+B21+B22+B23</f>
        <v>164876</v>
      </c>
      <c r="C20" s="11">
        <f aca="true" t="shared" si="6" ref="C20:J20">+C21+C22+C23</f>
        <v>184676</v>
      </c>
      <c r="D20" s="11">
        <f t="shared" si="6"/>
        <v>211331</v>
      </c>
      <c r="E20" s="11">
        <f t="shared" si="6"/>
        <v>134160</v>
      </c>
      <c r="F20" s="11">
        <f t="shared" si="6"/>
        <v>209538</v>
      </c>
      <c r="G20" s="11">
        <f t="shared" si="6"/>
        <v>381950</v>
      </c>
      <c r="H20" s="11">
        <f t="shared" si="6"/>
        <v>140748</v>
      </c>
      <c r="I20" s="11">
        <f t="shared" si="6"/>
        <v>33579</v>
      </c>
      <c r="J20" s="11">
        <f t="shared" si="6"/>
        <v>79981</v>
      </c>
      <c r="K20" s="11">
        <f t="shared" si="4"/>
        <v>1540839</v>
      </c>
    </row>
    <row r="21" spans="1:12" ht="17.25" customHeight="1">
      <c r="A21" s="12" t="s">
        <v>24</v>
      </c>
      <c r="B21" s="13">
        <v>85021</v>
      </c>
      <c r="C21" s="13">
        <v>105071</v>
      </c>
      <c r="D21" s="13">
        <v>121765</v>
      </c>
      <c r="E21" s="13">
        <v>75743</v>
      </c>
      <c r="F21" s="13">
        <v>115811</v>
      </c>
      <c r="G21" s="13">
        <v>194428</v>
      </c>
      <c r="H21" s="13">
        <v>75982</v>
      </c>
      <c r="I21" s="13">
        <v>20389</v>
      </c>
      <c r="J21" s="13">
        <v>45048</v>
      </c>
      <c r="K21" s="11">
        <f t="shared" si="4"/>
        <v>839258</v>
      </c>
      <c r="L21" s="52"/>
    </row>
    <row r="22" spans="1:12" ht="17.25" customHeight="1">
      <c r="A22" s="12" t="s">
        <v>25</v>
      </c>
      <c r="B22" s="13">
        <v>74797</v>
      </c>
      <c r="C22" s="13">
        <v>73423</v>
      </c>
      <c r="D22" s="13">
        <v>84358</v>
      </c>
      <c r="E22" s="13">
        <v>54676</v>
      </c>
      <c r="F22" s="13">
        <v>89059</v>
      </c>
      <c r="G22" s="13">
        <v>179071</v>
      </c>
      <c r="H22" s="13">
        <v>58497</v>
      </c>
      <c r="I22" s="13">
        <v>12012</v>
      </c>
      <c r="J22" s="13">
        <v>33194</v>
      </c>
      <c r="K22" s="11">
        <f t="shared" si="4"/>
        <v>659087</v>
      </c>
      <c r="L22" s="52"/>
    </row>
    <row r="23" spans="1:11" ht="17.25" customHeight="1">
      <c r="A23" s="12" t="s">
        <v>26</v>
      </c>
      <c r="B23" s="13">
        <v>5058</v>
      </c>
      <c r="C23" s="13">
        <v>6182</v>
      </c>
      <c r="D23" s="13">
        <v>5208</v>
      </c>
      <c r="E23" s="13">
        <v>3741</v>
      </c>
      <c r="F23" s="13">
        <v>4668</v>
      </c>
      <c r="G23" s="13">
        <v>8451</v>
      </c>
      <c r="H23" s="13">
        <v>6269</v>
      </c>
      <c r="I23" s="13">
        <v>1178</v>
      </c>
      <c r="J23" s="13">
        <v>1739</v>
      </c>
      <c r="K23" s="11">
        <f t="shared" si="4"/>
        <v>42494</v>
      </c>
    </row>
    <row r="24" spans="1:11" ht="17.25" customHeight="1">
      <c r="A24" s="16" t="s">
        <v>27</v>
      </c>
      <c r="B24" s="13">
        <f>+B25+B26</f>
        <v>177897</v>
      </c>
      <c r="C24" s="13">
        <f aca="true" t="shared" si="7" ref="C24:J24">+C25+C26</f>
        <v>240956</v>
      </c>
      <c r="D24" s="13">
        <f t="shared" si="7"/>
        <v>261826</v>
      </c>
      <c r="E24" s="13">
        <f t="shared" si="7"/>
        <v>161446</v>
      </c>
      <c r="F24" s="13">
        <f t="shared" si="7"/>
        <v>202421</v>
      </c>
      <c r="G24" s="13">
        <f t="shared" si="7"/>
        <v>284597</v>
      </c>
      <c r="H24" s="13">
        <f t="shared" si="7"/>
        <v>138992</v>
      </c>
      <c r="I24" s="13">
        <f t="shared" si="7"/>
        <v>42863</v>
      </c>
      <c r="J24" s="13">
        <f t="shared" si="7"/>
        <v>115583</v>
      </c>
      <c r="K24" s="11">
        <f t="shared" si="4"/>
        <v>1626581</v>
      </c>
    </row>
    <row r="25" spans="1:12" ht="17.25" customHeight="1">
      <c r="A25" s="12" t="s">
        <v>131</v>
      </c>
      <c r="B25" s="13">
        <v>76040</v>
      </c>
      <c r="C25" s="13">
        <v>112350</v>
      </c>
      <c r="D25" s="13">
        <v>133365</v>
      </c>
      <c r="E25" s="13">
        <v>79630</v>
      </c>
      <c r="F25" s="13">
        <v>95121</v>
      </c>
      <c r="G25" s="13">
        <v>124181</v>
      </c>
      <c r="H25" s="13">
        <v>61394</v>
      </c>
      <c r="I25" s="13">
        <v>24159</v>
      </c>
      <c r="J25" s="13">
        <v>55561</v>
      </c>
      <c r="K25" s="11">
        <f t="shared" si="4"/>
        <v>761801</v>
      </c>
      <c r="L25" s="52"/>
    </row>
    <row r="26" spans="1:12" ht="17.25" customHeight="1">
      <c r="A26" s="12" t="s">
        <v>132</v>
      </c>
      <c r="B26" s="13">
        <v>101857</v>
      </c>
      <c r="C26" s="13">
        <v>128606</v>
      </c>
      <c r="D26" s="13">
        <v>128461</v>
      </c>
      <c r="E26" s="13">
        <v>81816</v>
      </c>
      <c r="F26" s="13">
        <v>107300</v>
      </c>
      <c r="G26" s="13">
        <v>160416</v>
      </c>
      <c r="H26" s="13">
        <v>77598</v>
      </c>
      <c r="I26" s="13">
        <v>18704</v>
      </c>
      <c r="J26" s="13">
        <v>60022</v>
      </c>
      <c r="K26" s="11">
        <f t="shared" si="4"/>
        <v>864780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9398</v>
      </c>
      <c r="I27" s="11">
        <v>0</v>
      </c>
      <c r="J27" s="11">
        <v>0</v>
      </c>
      <c r="K27" s="11">
        <f t="shared" si="4"/>
        <v>9398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5633.3</v>
      </c>
      <c r="I35" s="19">
        <v>0</v>
      </c>
      <c r="J35" s="19">
        <v>0</v>
      </c>
      <c r="K35" s="23">
        <f>SUM(B35:J35)</f>
        <v>5633.3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1849976.68</v>
      </c>
      <c r="C47" s="22">
        <f aca="true" t="shared" si="12" ref="C47:H47">+C48+C57</f>
        <v>2630206.0800000005</v>
      </c>
      <c r="D47" s="22">
        <f t="shared" si="12"/>
        <v>3098202.5999999996</v>
      </c>
      <c r="E47" s="22">
        <f t="shared" si="12"/>
        <v>1761217.2399999998</v>
      </c>
      <c r="F47" s="22">
        <f t="shared" si="12"/>
        <v>2361452.39</v>
      </c>
      <c r="G47" s="22">
        <f t="shared" si="12"/>
        <v>3256387.44</v>
      </c>
      <c r="H47" s="22">
        <f t="shared" si="12"/>
        <v>1766582.86</v>
      </c>
      <c r="I47" s="22">
        <f>+I48+I57</f>
        <v>699210.94</v>
      </c>
      <c r="J47" s="22">
        <f>+J48+J57</f>
        <v>1083106.06</v>
      </c>
      <c r="K47" s="22">
        <f>SUM(B47:J47)</f>
        <v>18506342.29</v>
      </c>
    </row>
    <row r="48" spans="1:11" ht="17.25" customHeight="1">
      <c r="A48" s="16" t="s">
        <v>113</v>
      </c>
      <c r="B48" s="23">
        <f>SUM(B49:B56)</f>
        <v>1831175.71</v>
      </c>
      <c r="C48" s="23">
        <f aca="true" t="shared" si="13" ref="C48:J48">SUM(C49:C56)</f>
        <v>2606526.6700000004</v>
      </c>
      <c r="D48" s="23">
        <f t="shared" si="13"/>
        <v>3072366.0799999996</v>
      </c>
      <c r="E48" s="23">
        <f t="shared" si="13"/>
        <v>1738498.7199999997</v>
      </c>
      <c r="F48" s="23">
        <f t="shared" si="13"/>
        <v>2337697.5500000003</v>
      </c>
      <c r="G48" s="23">
        <f t="shared" si="13"/>
        <v>3226685.68</v>
      </c>
      <c r="H48" s="23">
        <f t="shared" si="13"/>
        <v>1746423.6600000001</v>
      </c>
      <c r="I48" s="23">
        <f t="shared" si="13"/>
        <v>699210.94</v>
      </c>
      <c r="J48" s="23">
        <f t="shared" si="13"/>
        <v>1069092.47</v>
      </c>
      <c r="K48" s="23">
        <f aca="true" t="shared" si="14" ref="K48:K57">SUM(B48:J48)</f>
        <v>18327677.48</v>
      </c>
    </row>
    <row r="49" spans="1:11" ht="17.25" customHeight="1">
      <c r="A49" s="34" t="s">
        <v>44</v>
      </c>
      <c r="B49" s="23">
        <f aca="true" t="shared" si="15" ref="B49:H49">ROUND(B30*B7,2)</f>
        <v>1830245.99</v>
      </c>
      <c r="C49" s="23">
        <f t="shared" si="15"/>
        <v>2599081.87</v>
      </c>
      <c r="D49" s="23">
        <f t="shared" si="15"/>
        <v>3070367.06</v>
      </c>
      <c r="E49" s="23">
        <f t="shared" si="15"/>
        <v>1737727.64</v>
      </c>
      <c r="F49" s="23">
        <f t="shared" si="15"/>
        <v>2336143.58</v>
      </c>
      <c r="G49" s="23">
        <f t="shared" si="15"/>
        <v>3224314.88</v>
      </c>
      <c r="H49" s="23">
        <f t="shared" si="15"/>
        <v>1739883.45</v>
      </c>
      <c r="I49" s="23">
        <f>ROUND(I30*I7,2)</f>
        <v>698145.22</v>
      </c>
      <c r="J49" s="23">
        <f>ROUND(J30*J7,2)</f>
        <v>1066875.43</v>
      </c>
      <c r="K49" s="23">
        <f t="shared" si="14"/>
        <v>18302785.119999997</v>
      </c>
    </row>
    <row r="50" spans="1:11" ht="17.25" customHeight="1">
      <c r="A50" s="34" t="s">
        <v>45</v>
      </c>
      <c r="B50" s="19">
        <v>0</v>
      </c>
      <c r="C50" s="23">
        <f>ROUND(C31*C7,2)</f>
        <v>5777.19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5777.19</v>
      </c>
    </row>
    <row r="51" spans="1:11" ht="17.25" customHeight="1">
      <c r="A51" s="66" t="s">
        <v>106</v>
      </c>
      <c r="B51" s="67">
        <f aca="true" t="shared" si="16" ref="B51:H51">ROUND(B32*B7,2)</f>
        <v>-3161.96</v>
      </c>
      <c r="C51" s="67">
        <f t="shared" si="16"/>
        <v>-4106.11</v>
      </c>
      <c r="D51" s="67">
        <f t="shared" si="16"/>
        <v>-4386.74</v>
      </c>
      <c r="E51" s="67">
        <f t="shared" si="16"/>
        <v>-2674.32</v>
      </c>
      <c r="F51" s="67">
        <f t="shared" si="16"/>
        <v>-3727.55</v>
      </c>
      <c r="G51" s="67">
        <f t="shared" si="16"/>
        <v>-5059.28</v>
      </c>
      <c r="H51" s="67">
        <f t="shared" si="16"/>
        <v>-2808.13</v>
      </c>
      <c r="I51" s="19">
        <v>0</v>
      </c>
      <c r="J51" s="19">
        <v>0</v>
      </c>
      <c r="K51" s="67">
        <f>SUM(B51:J51)</f>
        <v>-25924.09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5633.3</v>
      </c>
      <c r="I53" s="31">
        <f>+I35</f>
        <v>0</v>
      </c>
      <c r="J53" s="31">
        <f>+J35</f>
        <v>0</v>
      </c>
      <c r="K53" s="23">
        <f t="shared" si="14"/>
        <v>5633.3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-380126.15</v>
      </c>
      <c r="C61" s="35">
        <f t="shared" si="17"/>
        <v>-230522.27000000002</v>
      </c>
      <c r="D61" s="35">
        <f t="shared" si="17"/>
        <v>-266860.22000000003</v>
      </c>
      <c r="E61" s="35">
        <f t="shared" si="17"/>
        <v>-413277.48</v>
      </c>
      <c r="F61" s="35">
        <f t="shared" si="17"/>
        <v>-422978.01</v>
      </c>
      <c r="G61" s="35">
        <f t="shared" si="17"/>
        <v>-390476.01</v>
      </c>
      <c r="H61" s="35">
        <f t="shared" si="17"/>
        <v>-204005.2</v>
      </c>
      <c r="I61" s="35">
        <f t="shared" si="17"/>
        <v>-102266.23000000001</v>
      </c>
      <c r="J61" s="35">
        <f t="shared" si="17"/>
        <v>-78688.5</v>
      </c>
      <c r="K61" s="35">
        <f>SUM(B61:J61)</f>
        <v>-2489200.0700000003</v>
      </c>
    </row>
    <row r="62" spans="1:11" ht="18.75" customHeight="1">
      <c r="A62" s="16" t="s">
        <v>75</v>
      </c>
      <c r="B62" s="35">
        <f aca="true" t="shared" si="18" ref="B62:J62">B63+B64+B65+B66+B67+B68</f>
        <v>-364889.65</v>
      </c>
      <c r="C62" s="35">
        <f t="shared" si="18"/>
        <v>-208327.35</v>
      </c>
      <c r="D62" s="35">
        <f t="shared" si="18"/>
        <v>-244841.36000000002</v>
      </c>
      <c r="E62" s="35">
        <f t="shared" si="18"/>
        <v>-398614.48</v>
      </c>
      <c r="F62" s="35">
        <f t="shared" si="18"/>
        <v>-402434.68</v>
      </c>
      <c r="G62" s="35">
        <f t="shared" si="18"/>
        <v>-359764.48000000004</v>
      </c>
      <c r="H62" s="35">
        <f t="shared" si="18"/>
        <v>-188970.2</v>
      </c>
      <c r="I62" s="35">
        <f t="shared" si="18"/>
        <v>-34629.4</v>
      </c>
      <c r="J62" s="35">
        <f t="shared" si="18"/>
        <v>-67792</v>
      </c>
      <c r="K62" s="35">
        <f aca="true" t="shared" si="19" ref="K62:K91">SUM(B62:J62)</f>
        <v>-2270263.5999999996</v>
      </c>
    </row>
    <row r="63" spans="1:11" ht="18.75" customHeight="1">
      <c r="A63" s="12" t="s">
        <v>76</v>
      </c>
      <c r="B63" s="35">
        <f>-ROUND(B9*$D$3,2)</f>
        <v>-150062</v>
      </c>
      <c r="C63" s="35">
        <f aca="true" t="shared" si="20" ref="C63:J63">-ROUND(C9*$D$3,2)</f>
        <v>-205443.2</v>
      </c>
      <c r="D63" s="35">
        <f t="shared" si="20"/>
        <v>-184315.2</v>
      </c>
      <c r="E63" s="35">
        <f t="shared" si="20"/>
        <v>-138247.8</v>
      </c>
      <c r="F63" s="35">
        <f t="shared" si="20"/>
        <v>-158935</v>
      </c>
      <c r="G63" s="35">
        <f t="shared" si="20"/>
        <v>-204189.2</v>
      </c>
      <c r="H63" s="35">
        <f t="shared" si="20"/>
        <v>-188970.2</v>
      </c>
      <c r="I63" s="35">
        <f t="shared" si="20"/>
        <v>-34629.4</v>
      </c>
      <c r="J63" s="35">
        <f t="shared" si="20"/>
        <v>-67792</v>
      </c>
      <c r="K63" s="35">
        <f t="shared" si="19"/>
        <v>-1332583.9999999998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-3241.4</v>
      </c>
      <c r="C65" s="35">
        <v>-383.8</v>
      </c>
      <c r="D65" s="35">
        <v>-687.8</v>
      </c>
      <c r="E65" s="35">
        <v>-2572.6</v>
      </c>
      <c r="F65" s="35">
        <v>-1668.2</v>
      </c>
      <c r="G65" s="35">
        <v>-1573.2</v>
      </c>
      <c r="H65" s="35">
        <v>0</v>
      </c>
      <c r="I65" s="19">
        <v>0</v>
      </c>
      <c r="J65" s="19">
        <v>0</v>
      </c>
      <c r="K65" s="35">
        <f t="shared" si="19"/>
        <v>-10127.000000000002</v>
      </c>
    </row>
    <row r="66" spans="1:11" ht="18.75" customHeight="1">
      <c r="A66" s="12" t="s">
        <v>107</v>
      </c>
      <c r="B66" s="35">
        <v>-505.4</v>
      </c>
      <c r="C66" s="35">
        <v>0</v>
      </c>
      <c r="D66" s="35">
        <v>-319.2</v>
      </c>
      <c r="E66" s="35">
        <v>-266</v>
      </c>
      <c r="F66" s="35">
        <v>-79.8</v>
      </c>
      <c r="G66" s="35">
        <v>-319.2</v>
      </c>
      <c r="H66" s="35">
        <v>0</v>
      </c>
      <c r="I66" s="19">
        <v>0</v>
      </c>
      <c r="J66" s="19">
        <v>0</v>
      </c>
      <c r="K66" s="35">
        <f t="shared" si="19"/>
        <v>-1489.6</v>
      </c>
    </row>
    <row r="67" spans="1:11" ht="18.75" customHeight="1">
      <c r="A67" s="12" t="s">
        <v>53</v>
      </c>
      <c r="B67" s="35">
        <v>-211080.85</v>
      </c>
      <c r="C67" s="35">
        <v>-2500.35</v>
      </c>
      <c r="D67" s="35">
        <v>-59519.16</v>
      </c>
      <c r="E67" s="35">
        <v>-257528.08</v>
      </c>
      <c r="F67" s="35">
        <v>-241751.68</v>
      </c>
      <c r="G67" s="35">
        <v>-153682.88</v>
      </c>
      <c r="H67" s="35">
        <v>0</v>
      </c>
      <c r="I67" s="19">
        <v>0</v>
      </c>
      <c r="J67" s="19">
        <v>0</v>
      </c>
      <c r="K67" s="35">
        <f t="shared" si="19"/>
        <v>-926062.9999999999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-22018.86</v>
      </c>
      <c r="E69" s="67">
        <f t="shared" si="21"/>
        <v>-14663</v>
      </c>
      <c r="F69" s="67">
        <f t="shared" si="21"/>
        <v>-20543.33</v>
      </c>
      <c r="G69" s="67">
        <f t="shared" si="21"/>
        <v>-30711.53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-218936.47000000003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1469850.53</v>
      </c>
      <c r="C104" s="24">
        <f t="shared" si="22"/>
        <v>2399683.8100000005</v>
      </c>
      <c r="D104" s="24">
        <f t="shared" si="22"/>
        <v>2831342.38</v>
      </c>
      <c r="E104" s="24">
        <f t="shared" si="22"/>
        <v>1347939.7599999998</v>
      </c>
      <c r="F104" s="24">
        <f t="shared" si="22"/>
        <v>1938474.3800000004</v>
      </c>
      <c r="G104" s="24">
        <f t="shared" si="22"/>
        <v>2865911.43</v>
      </c>
      <c r="H104" s="24">
        <f t="shared" si="22"/>
        <v>1562577.6600000001</v>
      </c>
      <c r="I104" s="24">
        <f>+I105+I106</f>
        <v>596944.71</v>
      </c>
      <c r="J104" s="24">
        <f>+J105+J106</f>
        <v>1004417.5599999999</v>
      </c>
      <c r="K104" s="48">
        <f>SUM(B104:J104)</f>
        <v>16017142.22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1451049.56</v>
      </c>
      <c r="C105" s="24">
        <f t="shared" si="23"/>
        <v>2376004.4000000004</v>
      </c>
      <c r="D105" s="24">
        <f t="shared" si="23"/>
        <v>2805505.86</v>
      </c>
      <c r="E105" s="24">
        <f t="shared" si="23"/>
        <v>1325221.2399999998</v>
      </c>
      <c r="F105" s="24">
        <f t="shared" si="23"/>
        <v>1914719.5400000003</v>
      </c>
      <c r="G105" s="24">
        <f t="shared" si="23"/>
        <v>2836209.6700000004</v>
      </c>
      <c r="H105" s="24">
        <f t="shared" si="23"/>
        <v>1542418.4600000002</v>
      </c>
      <c r="I105" s="24">
        <f t="shared" si="23"/>
        <v>596944.71</v>
      </c>
      <c r="J105" s="24">
        <f t="shared" si="23"/>
        <v>990403.97</v>
      </c>
      <c r="K105" s="48">
        <f>SUM(B105:J105)</f>
        <v>15838477.410000002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16017142.229999999</v>
      </c>
      <c r="L112" s="54"/>
    </row>
    <row r="113" spans="1:11" ht="18.75" customHeight="1">
      <c r="A113" s="26" t="s">
        <v>71</v>
      </c>
      <c r="B113" s="27">
        <v>203045.32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203045.32</v>
      </c>
    </row>
    <row r="114" spans="1:11" ht="18.75" customHeight="1">
      <c r="A114" s="26" t="s">
        <v>72</v>
      </c>
      <c r="B114" s="27">
        <v>1266805.22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1266805.22</v>
      </c>
    </row>
    <row r="115" spans="1:11" ht="18.75" customHeight="1">
      <c r="A115" s="26" t="s">
        <v>73</v>
      </c>
      <c r="B115" s="40">
        <v>0</v>
      </c>
      <c r="C115" s="27">
        <f>+C104</f>
        <v>2399683.8100000005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2399683.8100000005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2831342.38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2831342.38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1347939.7599999998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1347939.7599999998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412638.53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412638.53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761170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761170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86089.25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86089.25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678576.6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678576.6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861766.61</v>
      </c>
      <c r="H122" s="40">
        <v>0</v>
      </c>
      <c r="I122" s="40">
        <v>0</v>
      </c>
      <c r="J122" s="40">
        <v>0</v>
      </c>
      <c r="K122" s="41">
        <f t="shared" si="25"/>
        <v>861766.61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66042.83</v>
      </c>
      <c r="H123" s="40">
        <v>0</v>
      </c>
      <c r="I123" s="40">
        <v>0</v>
      </c>
      <c r="J123" s="40">
        <v>0</v>
      </c>
      <c r="K123" s="41">
        <f t="shared" si="25"/>
        <v>66042.83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413308.15</v>
      </c>
      <c r="H124" s="40">
        <v>0</v>
      </c>
      <c r="I124" s="40">
        <v>0</v>
      </c>
      <c r="J124" s="40">
        <v>0</v>
      </c>
      <c r="K124" s="41">
        <f t="shared" si="25"/>
        <v>413308.15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405339.5</v>
      </c>
      <c r="H125" s="40">
        <v>0</v>
      </c>
      <c r="I125" s="40">
        <v>0</v>
      </c>
      <c r="J125" s="40">
        <v>0</v>
      </c>
      <c r="K125" s="41">
        <f t="shared" si="25"/>
        <v>405339.5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1119454.34</v>
      </c>
      <c r="H126" s="40">
        <v>0</v>
      </c>
      <c r="I126" s="40">
        <v>0</v>
      </c>
      <c r="J126" s="40">
        <v>0</v>
      </c>
      <c r="K126" s="41">
        <f t="shared" si="25"/>
        <v>1119454.34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547692.46</v>
      </c>
      <c r="I127" s="40">
        <v>0</v>
      </c>
      <c r="J127" s="40">
        <v>0</v>
      </c>
      <c r="K127" s="41">
        <f t="shared" si="25"/>
        <v>547692.46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1014885.2</v>
      </c>
      <c r="I128" s="40">
        <v>0</v>
      </c>
      <c r="J128" s="40">
        <v>0</v>
      </c>
      <c r="K128" s="41">
        <f t="shared" si="25"/>
        <v>1014885.2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596944.71</v>
      </c>
      <c r="J129" s="40">
        <v>0</v>
      </c>
      <c r="K129" s="41">
        <f t="shared" si="25"/>
        <v>596944.71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1004417.56</v>
      </c>
      <c r="K130" s="44">
        <f t="shared" si="25"/>
        <v>1004417.56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2016-11-21T16:50:33Z</dcterms:modified>
  <cp:category/>
  <cp:version/>
  <cp:contentType/>
  <cp:contentStatus/>
</cp:coreProperties>
</file>