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<sst xmlns="http://schemas.openxmlformats.org/spreadsheetml/2006/main" count="134" uniqueCount="134">
  <si>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</si>
  <si>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</si>
  <si>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</si>
  <si>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</si>
  <si>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</si>
  <si>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</si>
  <si>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</si>
  <si>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</si>
  <si>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</si>
  <si>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</si>
  <si>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</si>
  <si>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</si>
  <si>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</si>
  <si>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</si>
  <si>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</si>
  <si>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</si>
  <si>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</si>
  <si>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</si>
  <si>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</si>
  <si>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</si>
  <si>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</si>
  <si>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</si>
  <si>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</si>
  <si>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</si>
  <si>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</si>
  <si>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</si>
  <si>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</si>
  <si>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</si>
  <si>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</si>
  <si>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</si>
  <si>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</si>
  <si>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</si>
  <si>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</si>
  <si>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</si>
  <si>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</si>
  <si>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</si>
  <si>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</si>
  <si>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</si>
  <si>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</si>
  <si>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</si>
  <si>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</si>
  <si>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</si>
  <si>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</si>
  <si>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</si>
  <si>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</si>
  <si>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</si>
  <si>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</si>
  <si>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</si>
  <si>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</si>
  <si>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</si>
  <si>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</si>
  <si>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</si>
  <si>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</si>
  <si>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</si>
  <si>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</si>
  <si>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</si>
  <si>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</si>
  <si>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</si>
  <si>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</si>
  <si>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</si>
  <si>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</si>
  <si>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</si>
  <si>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</si>
  <si>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</si>
  <si>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</si>
  <si>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</si>
  <si>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</si>
  <si>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</si>
  <si>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</si>
  <si>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</si>
  <si>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</si>
  <si>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</si>
  <si>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</si>
  <si>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</si>
  <si>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</si>
  <si>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</si>
  <si>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</si>
  <si>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</si>
  <si>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</si>
  <si>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</si>
  <si>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</si>
  <si>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</si>
  <si>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</si>
  <si>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</si>
  <si>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</si>
  <si>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</si>
  <si>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</si>
  <si>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</si>
  <si>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</si>
  <si>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</si>
  <si>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</si>
  <si>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</si>
  <si>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</si>
  <si>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</si>
  <si>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</si>
  <si>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</si>
  <si>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</si>
  <si>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</si>
  <si>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</si>
  <si>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</si>
  <si>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</si>
  <si>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</si>
  <si>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</si>
  <si>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</si>
  <si>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</si>
  <si>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</si>
  <si>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</si>
  <si>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</si>
  <si>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</si>
  <si>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</si>
  <si>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</si>
  <si>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</si>
  <si>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</si>
  <si>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</si>
  <si>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</si>
  <si>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</si>
  <si>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</si>
  <si>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</si>
  <si>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</si>
  <si>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</si>
  <si>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</si>
  <si>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</si>
  <si>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</si>
  <si>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</si>
  <si>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</si>
  <si>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</si>
  <si>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</si>
  <si>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</si>
  <si>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</si>
  <si>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</si>
  <si>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</si>
  <si>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</si>
  <si>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</si>
  <si>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07/11/16 - VENCIMENTO 21/11/16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</si>
</sst>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631932</v>
      </c>
      <c r="C7" s="9">
        <f t="shared" si="0"/>
        <v>801892</v>
      </c>
      <c r="D7" s="9">
        <f t="shared" si="0"/>
        <v>846932</v>
      </c>
      <c r="E7" s="9">
        <f t="shared" si="0"/>
        <v>565048</v>
      </c>
      <c r="F7" s="9">
        <f t="shared" si="0"/>
        <v>766499</v>
      </c>
      <c r="G7" s="9">
        <f t="shared" si="0"/>
        <v>1256979</v>
      </c>
      <c r="H7" s="9">
        <f t="shared" si="0"/>
        <v>586696</v>
      </c>
      <c r="I7" s="9">
        <f t="shared" si="0"/>
        <v>134281</v>
      </c>
      <c r="J7" s="9">
        <f t="shared" si="0"/>
        <v>350840</v>
      </c>
      <c r="K7" s="9">
        <f t="shared" si="0"/>
        <v>5941099</v>
      </c>
      <c r="L7" s="52"/>
    </row>
    <row r="8" spans="1:11" ht="17.25" customHeight="1">
      <c r="A8" s="10" t="s">
        <v>99</v>
      </c>
      <c r="B8" s="11">
        <f>B9+B12+B16</f>
        <v>308425</v>
      </c>
      <c r="C8" s="11">
        <f aca="true" t="shared" si="1" ref="C8:J8">C9+C12+C16</f>
        <v>402223</v>
      </c>
      <c r="D8" s="11">
        <f t="shared" si="1"/>
        <v>396591</v>
      </c>
      <c r="E8" s="11">
        <f t="shared" si="1"/>
        <v>282410</v>
      </c>
      <c r="F8" s="11">
        <f t="shared" si="1"/>
        <v>372590</v>
      </c>
      <c r="G8" s="11">
        <f t="shared" si="1"/>
        <v>617623</v>
      </c>
      <c r="H8" s="11">
        <f t="shared" si="1"/>
        <v>314468</v>
      </c>
      <c r="I8" s="11">
        <f t="shared" si="1"/>
        <v>60063</v>
      </c>
      <c r="J8" s="11">
        <f t="shared" si="1"/>
        <v>159918</v>
      </c>
      <c r="K8" s="11">
        <f>SUM(B8:J8)</f>
        <v>2914311</v>
      </c>
    </row>
    <row r="9" spans="1:11" ht="17.25" customHeight="1">
      <c r="A9" s="15" t="s">
        <v>17</v>
      </c>
      <c r="B9" s="13">
        <f>+B10+B11</f>
        <v>42007</v>
      </c>
      <c r="C9" s="13">
        <f aca="true" t="shared" si="2" ref="C9:J9">+C10+C11</f>
        <v>58443</v>
      </c>
      <c r="D9" s="13">
        <f t="shared" si="2"/>
        <v>52190</v>
      </c>
      <c r="E9" s="13">
        <f t="shared" si="2"/>
        <v>38916</v>
      </c>
      <c r="F9" s="13">
        <f t="shared" si="2"/>
        <v>45287</v>
      </c>
      <c r="G9" s="13">
        <f t="shared" si="2"/>
        <v>58538</v>
      </c>
      <c r="H9" s="13">
        <f t="shared" si="2"/>
        <v>52288</v>
      </c>
      <c r="I9" s="13">
        <f t="shared" si="2"/>
        <v>9358</v>
      </c>
      <c r="J9" s="13">
        <f t="shared" si="2"/>
        <v>19351</v>
      </c>
      <c r="K9" s="11">
        <f>SUM(B9:J9)</f>
        <v>376378</v>
      </c>
    </row>
    <row r="10" spans="1:11" ht="17.25" customHeight="1">
      <c r="A10" s="29" t="s">
        <v>18</v>
      </c>
      <c r="B10" s="13">
        <v>42007</v>
      </c>
      <c r="C10" s="13">
        <v>58443</v>
      </c>
      <c r="D10" s="13">
        <v>52190</v>
      </c>
      <c r="E10" s="13">
        <v>38916</v>
      </c>
      <c r="F10" s="13">
        <v>45287</v>
      </c>
      <c r="G10" s="13">
        <v>58538</v>
      </c>
      <c r="H10" s="13">
        <v>52288</v>
      </c>
      <c r="I10" s="13">
        <v>9358</v>
      </c>
      <c r="J10" s="13">
        <v>19351</v>
      </c>
      <c r="K10" s="11">
        <f>SUM(B10:J10)</f>
        <v>376378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221933</v>
      </c>
      <c r="C12" s="17">
        <f t="shared" si="3"/>
        <v>289449</v>
      </c>
      <c r="D12" s="17">
        <f t="shared" si="3"/>
        <v>289608</v>
      </c>
      <c r="E12" s="17">
        <f t="shared" si="3"/>
        <v>205237</v>
      </c>
      <c r="F12" s="17">
        <f t="shared" si="3"/>
        <v>267096</v>
      </c>
      <c r="G12" s="17">
        <f t="shared" si="3"/>
        <v>453047</v>
      </c>
      <c r="H12" s="17">
        <f t="shared" si="3"/>
        <v>222673</v>
      </c>
      <c r="I12" s="17">
        <f t="shared" si="3"/>
        <v>41729</v>
      </c>
      <c r="J12" s="17">
        <f t="shared" si="3"/>
        <v>117184</v>
      </c>
      <c r="K12" s="11">
        <f aca="true" t="shared" si="4" ref="K12:K27">SUM(B12:J12)</f>
        <v>2107956</v>
      </c>
    </row>
    <row r="13" spans="1:13" ht="17.25" customHeight="1">
      <c r="A13" s="14" t="s">
        <v>20</v>
      </c>
      <c r="B13" s="13">
        <v>102164</v>
      </c>
      <c r="C13" s="13">
        <v>142336</v>
      </c>
      <c r="D13" s="13">
        <v>147034</v>
      </c>
      <c r="E13" s="13">
        <v>101491</v>
      </c>
      <c r="F13" s="13">
        <v>129277</v>
      </c>
      <c r="G13" s="13">
        <v>207210</v>
      </c>
      <c r="H13" s="13">
        <v>97268</v>
      </c>
      <c r="I13" s="13">
        <v>22422</v>
      </c>
      <c r="J13" s="13">
        <v>59688</v>
      </c>
      <c r="K13" s="11">
        <f t="shared" si="4"/>
        <v>1008890</v>
      </c>
      <c r="L13" s="52"/>
      <c r="M13" s="53"/>
    </row>
    <row r="14" spans="1:12" ht="17.25" customHeight="1">
      <c r="A14" s="14" t="s">
        <v>21</v>
      </c>
      <c r="B14" s="13">
        <v>109325</v>
      </c>
      <c r="C14" s="13">
        <v>131232</v>
      </c>
      <c r="D14" s="13">
        <v>131282</v>
      </c>
      <c r="E14" s="13">
        <v>93728</v>
      </c>
      <c r="F14" s="13">
        <v>127124</v>
      </c>
      <c r="G14" s="13">
        <v>229197</v>
      </c>
      <c r="H14" s="13">
        <v>107013</v>
      </c>
      <c r="I14" s="13">
        <v>16506</v>
      </c>
      <c r="J14" s="13">
        <v>53749</v>
      </c>
      <c r="K14" s="11">
        <f t="shared" si="4"/>
        <v>999156</v>
      </c>
      <c r="L14" s="52"/>
    </row>
    <row r="15" spans="1:11" ht="17.25" customHeight="1">
      <c r="A15" s="14" t="s">
        <v>22</v>
      </c>
      <c r="B15" s="13">
        <v>10444</v>
      </c>
      <c r="C15" s="13">
        <v>15881</v>
      </c>
      <c r="D15" s="13">
        <v>11292</v>
      </c>
      <c r="E15" s="13">
        <v>10018</v>
      </c>
      <c r="F15" s="13">
        <v>10695</v>
      </c>
      <c r="G15" s="13">
        <v>16640</v>
      </c>
      <c r="H15" s="13">
        <v>18392</v>
      </c>
      <c r="I15" s="13">
        <v>2801</v>
      </c>
      <c r="J15" s="13">
        <v>3747</v>
      </c>
      <c r="K15" s="11">
        <f t="shared" si="4"/>
        <v>99910</v>
      </c>
    </row>
    <row r="16" spans="1:11" ht="17.25" customHeight="1">
      <c r="A16" s="15" t="s">
        <v>95</v>
      </c>
      <c r="B16" s="13">
        <f>B17+B18+B19</f>
        <v>44485</v>
      </c>
      <c r="C16" s="13">
        <f aca="true" t="shared" si="5" ref="C16:J16">C17+C18+C19</f>
        <v>54331</v>
      </c>
      <c r="D16" s="13">
        <f t="shared" si="5"/>
        <v>54793</v>
      </c>
      <c r="E16" s="13">
        <f t="shared" si="5"/>
        <v>38257</v>
      </c>
      <c r="F16" s="13">
        <f t="shared" si="5"/>
        <v>60207</v>
      </c>
      <c r="G16" s="13">
        <f t="shared" si="5"/>
        <v>106038</v>
      </c>
      <c r="H16" s="13">
        <f t="shared" si="5"/>
        <v>39507</v>
      </c>
      <c r="I16" s="13">
        <f t="shared" si="5"/>
        <v>8976</v>
      </c>
      <c r="J16" s="13">
        <f t="shared" si="5"/>
        <v>23383</v>
      </c>
      <c r="K16" s="11">
        <f t="shared" si="4"/>
        <v>429977</v>
      </c>
    </row>
    <row r="17" spans="1:11" ht="17.25" customHeight="1">
      <c r="A17" s="14" t="s">
        <v>96</v>
      </c>
      <c r="B17" s="13">
        <v>24052</v>
      </c>
      <c r="C17" s="13">
        <v>31571</v>
      </c>
      <c r="D17" s="13">
        <v>30419</v>
      </c>
      <c r="E17" s="13">
        <v>21358</v>
      </c>
      <c r="F17" s="13">
        <v>34012</v>
      </c>
      <c r="G17" s="13">
        <v>57385</v>
      </c>
      <c r="H17" s="13">
        <v>23103</v>
      </c>
      <c r="I17" s="13">
        <v>5407</v>
      </c>
      <c r="J17" s="13">
        <v>12646</v>
      </c>
      <c r="K17" s="11">
        <f t="shared" si="4"/>
        <v>239953</v>
      </c>
    </row>
    <row r="18" spans="1:11" ht="17.25" customHeight="1">
      <c r="A18" s="14" t="s">
        <v>97</v>
      </c>
      <c r="B18" s="13">
        <v>18233</v>
      </c>
      <c r="C18" s="13">
        <v>19679</v>
      </c>
      <c r="D18" s="13">
        <v>22482</v>
      </c>
      <c r="E18" s="13">
        <v>15161</v>
      </c>
      <c r="F18" s="13">
        <v>23997</v>
      </c>
      <c r="G18" s="13">
        <v>45129</v>
      </c>
      <c r="H18" s="13">
        <v>13294</v>
      </c>
      <c r="I18" s="13">
        <v>3095</v>
      </c>
      <c r="J18" s="13">
        <v>9951</v>
      </c>
      <c r="K18" s="11">
        <f t="shared" si="4"/>
        <v>171021</v>
      </c>
    </row>
    <row r="19" spans="1:11" ht="17.25" customHeight="1">
      <c r="A19" s="14" t="s">
        <v>98</v>
      </c>
      <c r="B19" s="13">
        <v>2200</v>
      </c>
      <c r="C19" s="13">
        <v>3081</v>
      </c>
      <c r="D19" s="13">
        <v>1892</v>
      </c>
      <c r="E19" s="13">
        <v>1738</v>
      </c>
      <c r="F19" s="13">
        <v>2198</v>
      </c>
      <c r="G19" s="13">
        <v>3524</v>
      </c>
      <c r="H19" s="13">
        <v>3110</v>
      </c>
      <c r="I19" s="13">
        <v>474</v>
      </c>
      <c r="J19" s="13">
        <v>786</v>
      </c>
      <c r="K19" s="11">
        <f t="shared" si="4"/>
        <v>19003</v>
      </c>
    </row>
    <row r="20" spans="1:11" ht="17.25" customHeight="1">
      <c r="A20" s="16" t="s">
        <v>23</v>
      </c>
      <c r="B20" s="11">
        <f>+B21+B22+B23</f>
        <v>159128</v>
      </c>
      <c r="C20" s="11">
        <f aca="true" t="shared" si="6" ref="C20:J20">+C21+C22+C23</f>
        <v>178454</v>
      </c>
      <c r="D20" s="11">
        <f t="shared" si="6"/>
        <v>205007</v>
      </c>
      <c r="E20" s="11">
        <f t="shared" si="6"/>
        <v>131256</v>
      </c>
      <c r="F20" s="11">
        <f t="shared" si="6"/>
        <v>203215</v>
      </c>
      <c r="G20" s="11">
        <f t="shared" si="6"/>
        <v>371718</v>
      </c>
      <c r="H20" s="11">
        <f t="shared" si="6"/>
        <v>136647</v>
      </c>
      <c r="I20" s="11">
        <f t="shared" si="6"/>
        <v>33081</v>
      </c>
      <c r="J20" s="11">
        <f t="shared" si="6"/>
        <v>79675</v>
      </c>
      <c r="K20" s="11">
        <f t="shared" si="4"/>
        <v>1498181</v>
      </c>
    </row>
    <row r="21" spans="1:12" ht="17.25" customHeight="1">
      <c r="A21" s="12" t="s">
        <v>24</v>
      </c>
      <c r="B21" s="13">
        <v>81255</v>
      </c>
      <c r="C21" s="13">
        <v>100450</v>
      </c>
      <c r="D21" s="13">
        <v>117405</v>
      </c>
      <c r="E21" s="13">
        <v>73459</v>
      </c>
      <c r="F21" s="13">
        <v>110861</v>
      </c>
      <c r="G21" s="13">
        <v>187980</v>
      </c>
      <c r="H21" s="13">
        <v>73286</v>
      </c>
      <c r="I21" s="13">
        <v>19891</v>
      </c>
      <c r="J21" s="13">
        <v>44372</v>
      </c>
      <c r="K21" s="11">
        <f t="shared" si="4"/>
        <v>808959</v>
      </c>
      <c r="L21" s="52"/>
    </row>
    <row r="22" spans="1:12" ht="17.25" customHeight="1">
      <c r="A22" s="12" t="s">
        <v>25</v>
      </c>
      <c r="B22" s="13">
        <v>73249</v>
      </c>
      <c r="C22" s="13">
        <v>72172</v>
      </c>
      <c r="D22" s="13">
        <v>82571</v>
      </c>
      <c r="E22" s="13">
        <v>54081</v>
      </c>
      <c r="F22" s="13">
        <v>87843</v>
      </c>
      <c r="G22" s="13">
        <v>175505</v>
      </c>
      <c r="H22" s="13">
        <v>57313</v>
      </c>
      <c r="I22" s="13">
        <v>12140</v>
      </c>
      <c r="J22" s="13">
        <v>33592</v>
      </c>
      <c r="K22" s="11">
        <f t="shared" si="4"/>
        <v>648466</v>
      </c>
      <c r="L22" s="52"/>
    </row>
    <row r="23" spans="1:11" ht="17.25" customHeight="1">
      <c r="A23" s="12" t="s">
        <v>26</v>
      </c>
      <c r="B23" s="13">
        <v>4624</v>
      </c>
      <c r="C23" s="13">
        <v>5832</v>
      </c>
      <c r="D23" s="13">
        <v>5031</v>
      </c>
      <c r="E23" s="13">
        <v>3716</v>
      </c>
      <c r="F23" s="13">
        <v>4511</v>
      </c>
      <c r="G23" s="13">
        <v>8233</v>
      </c>
      <c r="H23" s="13">
        <v>6048</v>
      </c>
      <c r="I23" s="13">
        <v>1050</v>
      </c>
      <c r="J23" s="13">
        <v>1711</v>
      </c>
      <c r="K23" s="11">
        <f t="shared" si="4"/>
        <v>40756</v>
      </c>
    </row>
    <row r="24" spans="1:11" ht="17.25" customHeight="1">
      <c r="A24" s="16" t="s">
        <v>27</v>
      </c>
      <c r="B24" s="13">
        <f>+B25+B26</f>
        <v>164379</v>
      </c>
      <c r="C24" s="13">
        <f aca="true" t="shared" si="7" ref="C24:J24">+C25+C26</f>
        <v>221215</v>
      </c>
      <c r="D24" s="13">
        <f t="shared" si="7"/>
        <v>245334</v>
      </c>
      <c r="E24" s="13">
        <f t="shared" si="7"/>
        <v>151382</v>
      </c>
      <c r="F24" s="13">
        <f t="shared" si="7"/>
        <v>190694</v>
      </c>
      <c r="G24" s="13">
        <f t="shared" si="7"/>
        <v>267638</v>
      </c>
      <c r="H24" s="13">
        <f t="shared" si="7"/>
        <v>126905</v>
      </c>
      <c r="I24" s="13">
        <f t="shared" si="7"/>
        <v>41137</v>
      </c>
      <c r="J24" s="13">
        <f t="shared" si="7"/>
        <v>111247</v>
      </c>
      <c r="K24" s="11">
        <f t="shared" si="4"/>
        <v>1519931</v>
      </c>
    </row>
    <row r="25" spans="1:12" ht="17.25" customHeight="1">
      <c r="A25" s="12" t="s">
        <v>131</v>
      </c>
      <c r="B25" s="13">
        <v>72463</v>
      </c>
      <c r="C25" s="13">
        <v>107059</v>
      </c>
      <c r="D25" s="13">
        <v>130081</v>
      </c>
      <c r="E25" s="13">
        <v>77356</v>
      </c>
      <c r="F25" s="13">
        <v>93110</v>
      </c>
      <c r="G25" s="13">
        <v>122359</v>
      </c>
      <c r="H25" s="13">
        <v>59056</v>
      </c>
      <c r="I25" s="13">
        <v>23737</v>
      </c>
      <c r="J25" s="13">
        <v>55260</v>
      </c>
      <c r="K25" s="11">
        <f t="shared" si="4"/>
        <v>740481</v>
      </c>
      <c r="L25" s="52"/>
    </row>
    <row r="26" spans="1:12" ht="17.25" customHeight="1">
      <c r="A26" s="12" t="s">
        <v>132</v>
      </c>
      <c r="B26" s="13">
        <v>91916</v>
      </c>
      <c r="C26" s="13">
        <v>114156</v>
      </c>
      <c r="D26" s="13">
        <v>115253</v>
      </c>
      <c r="E26" s="13">
        <v>74026</v>
      </c>
      <c r="F26" s="13">
        <v>97584</v>
      </c>
      <c r="G26" s="13">
        <v>145279</v>
      </c>
      <c r="H26" s="13">
        <v>67849</v>
      </c>
      <c r="I26" s="13">
        <v>17400</v>
      </c>
      <c r="J26" s="13">
        <v>55987</v>
      </c>
      <c r="K26" s="11">
        <f t="shared" si="4"/>
        <v>779450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8676</v>
      </c>
      <c r="I27" s="11">
        <v>0</v>
      </c>
      <c r="J27" s="11">
        <v>0</v>
      </c>
      <c r="K27" s="11">
        <f t="shared" si="4"/>
        <v>8676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7691.07</v>
      </c>
      <c r="I35" s="19">
        <v>0</v>
      </c>
      <c r="J35" s="19">
        <v>0</v>
      </c>
      <c r="K35" s="23">
        <f>SUM(B35:J35)</f>
        <v>7691.07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1775619.25</v>
      </c>
      <c r="C47" s="22">
        <f aca="true" t="shared" si="12" ref="C47:H47">+C48+C57</f>
        <v>2518200.4800000004</v>
      </c>
      <c r="D47" s="22">
        <f t="shared" si="12"/>
        <v>2991910.8499999996</v>
      </c>
      <c r="E47" s="22">
        <f t="shared" si="12"/>
        <v>1705328.11</v>
      </c>
      <c r="F47" s="22">
        <f t="shared" si="12"/>
        <v>2283233.2600000002</v>
      </c>
      <c r="G47" s="22">
        <f t="shared" si="12"/>
        <v>3156450.9199999995</v>
      </c>
      <c r="H47" s="22">
        <f t="shared" si="12"/>
        <v>1701008.78</v>
      </c>
      <c r="I47" s="22">
        <f>+I48+I57</f>
        <v>679359.34</v>
      </c>
      <c r="J47" s="22">
        <f>+J48+J57</f>
        <v>1067943.7000000002</v>
      </c>
      <c r="K47" s="22">
        <f>SUM(B47:J47)</f>
        <v>17879054.689999998</v>
      </c>
    </row>
    <row r="48" spans="1:11" ht="17.25" customHeight="1">
      <c r="A48" s="16" t="s">
        <v>113</v>
      </c>
      <c r="B48" s="23">
        <f>SUM(B49:B56)</f>
        <v>1756818.28</v>
      </c>
      <c r="C48" s="23">
        <f aca="true" t="shared" si="13" ref="C48:J48">SUM(C49:C56)</f>
        <v>2494521.0700000003</v>
      </c>
      <c r="D48" s="23">
        <f t="shared" si="13"/>
        <v>2966074.3299999996</v>
      </c>
      <c r="E48" s="23">
        <f t="shared" si="13"/>
        <v>1682609.59</v>
      </c>
      <c r="F48" s="23">
        <f t="shared" si="13"/>
        <v>2259478.4200000004</v>
      </c>
      <c r="G48" s="23">
        <f t="shared" si="13"/>
        <v>3126749.1599999997</v>
      </c>
      <c r="H48" s="23">
        <f t="shared" si="13"/>
        <v>1680849.58</v>
      </c>
      <c r="I48" s="23">
        <f t="shared" si="13"/>
        <v>679359.34</v>
      </c>
      <c r="J48" s="23">
        <f t="shared" si="13"/>
        <v>1053930.11</v>
      </c>
      <c r="K48" s="23">
        <f aca="true" t="shared" si="14" ref="K48:K57">SUM(B48:J48)</f>
        <v>17700389.88</v>
      </c>
    </row>
    <row r="49" spans="1:11" ht="17.25" customHeight="1">
      <c r="A49" s="34" t="s">
        <v>44</v>
      </c>
      <c r="B49" s="23">
        <f aca="true" t="shared" si="15" ref="B49:H49">ROUND(B30*B7,2)</f>
        <v>1755759.87</v>
      </c>
      <c r="C49" s="23">
        <f t="shared" si="15"/>
        <v>2487148.23</v>
      </c>
      <c r="D49" s="23">
        <f t="shared" si="15"/>
        <v>2963923.23</v>
      </c>
      <c r="E49" s="23">
        <f t="shared" si="15"/>
        <v>1681752.36</v>
      </c>
      <c r="F49" s="23">
        <f t="shared" si="15"/>
        <v>2257799.45</v>
      </c>
      <c r="G49" s="23">
        <f t="shared" si="15"/>
        <v>3124221.3</v>
      </c>
      <c r="H49" s="23">
        <f t="shared" si="15"/>
        <v>1672142.27</v>
      </c>
      <c r="I49" s="23">
        <f>ROUND(I30*I7,2)</f>
        <v>678293.62</v>
      </c>
      <c r="J49" s="23">
        <f>ROUND(J30*J7,2)</f>
        <v>1051713.07</v>
      </c>
      <c r="K49" s="23">
        <f t="shared" si="14"/>
        <v>17672753.4</v>
      </c>
    </row>
    <row r="50" spans="1:11" ht="17.25" customHeight="1">
      <c r="A50" s="34" t="s">
        <v>45</v>
      </c>
      <c r="B50" s="19">
        <v>0</v>
      </c>
      <c r="C50" s="23">
        <f>ROUND(C31*C7,2)</f>
        <v>5528.39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5528.39</v>
      </c>
    </row>
    <row r="51" spans="1:11" ht="17.25" customHeight="1">
      <c r="A51" s="66" t="s">
        <v>106</v>
      </c>
      <c r="B51" s="67">
        <f aca="true" t="shared" si="16" ref="B51:H51">ROUND(B32*B7,2)</f>
        <v>-3033.27</v>
      </c>
      <c r="C51" s="67">
        <f t="shared" si="16"/>
        <v>-3929.27</v>
      </c>
      <c r="D51" s="67">
        <f t="shared" si="16"/>
        <v>-4234.66</v>
      </c>
      <c r="E51" s="67">
        <f t="shared" si="16"/>
        <v>-2588.17</v>
      </c>
      <c r="F51" s="67">
        <f t="shared" si="16"/>
        <v>-3602.55</v>
      </c>
      <c r="G51" s="67">
        <f t="shared" si="16"/>
        <v>-4902.22</v>
      </c>
      <c r="H51" s="67">
        <f t="shared" si="16"/>
        <v>-2698.8</v>
      </c>
      <c r="I51" s="19">
        <v>0</v>
      </c>
      <c r="J51" s="19">
        <v>0</v>
      </c>
      <c r="K51" s="67">
        <f>SUM(B51:J51)</f>
        <v>-24988.940000000002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7691.07</v>
      </c>
      <c r="I53" s="31">
        <f>+I35</f>
        <v>0</v>
      </c>
      <c r="J53" s="31">
        <f>+J35</f>
        <v>0</v>
      </c>
      <c r="K53" s="23">
        <f t="shared" si="14"/>
        <v>7691.07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-225219.07</v>
      </c>
      <c r="C61" s="35">
        <f t="shared" si="17"/>
        <v>-246881.05</v>
      </c>
      <c r="D61" s="35">
        <f t="shared" si="17"/>
        <v>-238300.58999999997</v>
      </c>
      <c r="E61" s="35">
        <f t="shared" si="17"/>
        <v>-270563.08999999997</v>
      </c>
      <c r="F61" s="35">
        <f t="shared" si="17"/>
        <v>-279988.26</v>
      </c>
      <c r="G61" s="35">
        <f t="shared" si="17"/>
        <v>-309665.87</v>
      </c>
      <c r="H61" s="35">
        <f t="shared" si="17"/>
        <v>-213729.4</v>
      </c>
      <c r="I61" s="35">
        <f t="shared" si="17"/>
        <v>-103197.23000000001</v>
      </c>
      <c r="J61" s="35">
        <f t="shared" si="17"/>
        <v>-84430.3</v>
      </c>
      <c r="K61" s="35">
        <f>SUM(B61:J61)</f>
        <v>-1971974.86</v>
      </c>
    </row>
    <row r="62" spans="1:11" ht="18.75" customHeight="1">
      <c r="A62" s="16" t="s">
        <v>75</v>
      </c>
      <c r="B62" s="35">
        <f aca="true" t="shared" si="18" ref="B62:J62">B63+B64+B65+B66+B67+B68</f>
        <v>-209982.57</v>
      </c>
      <c r="C62" s="35">
        <f t="shared" si="18"/>
        <v>-224686.12999999998</v>
      </c>
      <c r="D62" s="35">
        <f t="shared" si="18"/>
        <v>-216281.72999999998</v>
      </c>
      <c r="E62" s="35">
        <f t="shared" si="18"/>
        <v>-255900.08999999997</v>
      </c>
      <c r="F62" s="35">
        <f t="shared" si="18"/>
        <v>-259444.93</v>
      </c>
      <c r="G62" s="35">
        <f t="shared" si="18"/>
        <v>-278954.34</v>
      </c>
      <c r="H62" s="35">
        <f t="shared" si="18"/>
        <v>-198694.4</v>
      </c>
      <c r="I62" s="35">
        <f t="shared" si="18"/>
        <v>-35560.4</v>
      </c>
      <c r="J62" s="35">
        <f t="shared" si="18"/>
        <v>-73533.8</v>
      </c>
      <c r="K62" s="35">
        <f aca="true" t="shared" si="19" ref="K62:K91">SUM(B62:J62)</f>
        <v>-1753038.39</v>
      </c>
    </row>
    <row r="63" spans="1:11" ht="18.75" customHeight="1">
      <c r="A63" s="12" t="s">
        <v>76</v>
      </c>
      <c r="B63" s="35">
        <f>-ROUND(B9*$D$3,2)</f>
        <v>-159626.6</v>
      </c>
      <c r="C63" s="35">
        <f aca="true" t="shared" si="20" ref="C63:J63">-ROUND(C9*$D$3,2)</f>
        <v>-222083.4</v>
      </c>
      <c r="D63" s="35">
        <f t="shared" si="20"/>
        <v>-198322</v>
      </c>
      <c r="E63" s="35">
        <f t="shared" si="20"/>
        <v>-147880.8</v>
      </c>
      <c r="F63" s="35">
        <f t="shared" si="20"/>
        <v>-172090.6</v>
      </c>
      <c r="G63" s="35">
        <f t="shared" si="20"/>
        <v>-222444.4</v>
      </c>
      <c r="H63" s="35">
        <f t="shared" si="20"/>
        <v>-198694.4</v>
      </c>
      <c r="I63" s="35">
        <f t="shared" si="20"/>
        <v>-35560.4</v>
      </c>
      <c r="J63" s="35">
        <f t="shared" si="20"/>
        <v>-73533.8</v>
      </c>
      <c r="K63" s="35">
        <f t="shared" si="19"/>
        <v>-1430236.4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-1185.6</v>
      </c>
      <c r="C65" s="35">
        <v>-220.4</v>
      </c>
      <c r="D65" s="35">
        <v>-266</v>
      </c>
      <c r="E65" s="35">
        <v>-1322.4</v>
      </c>
      <c r="F65" s="35">
        <v>-657.4</v>
      </c>
      <c r="G65" s="35">
        <v>-699.2</v>
      </c>
      <c r="H65" s="35">
        <v>0</v>
      </c>
      <c r="I65" s="19">
        <v>0</v>
      </c>
      <c r="J65" s="19">
        <v>0</v>
      </c>
      <c r="K65" s="35">
        <f t="shared" si="19"/>
        <v>-4351</v>
      </c>
    </row>
    <row r="66" spans="1:11" ht="18.75" customHeight="1">
      <c r="A66" s="12" t="s">
        <v>107</v>
      </c>
      <c r="B66" s="35">
        <v>-292.6</v>
      </c>
      <c r="C66" s="35">
        <v>0</v>
      </c>
      <c r="D66" s="35">
        <v>-106.4</v>
      </c>
      <c r="E66" s="35">
        <v>-133</v>
      </c>
      <c r="F66" s="35">
        <v>0</v>
      </c>
      <c r="G66" s="35">
        <v>-186.2</v>
      </c>
      <c r="H66" s="35">
        <v>0</v>
      </c>
      <c r="I66" s="19">
        <v>0</v>
      </c>
      <c r="J66" s="19">
        <v>0</v>
      </c>
      <c r="K66" s="35">
        <f t="shared" si="19"/>
        <v>-718.2</v>
      </c>
    </row>
    <row r="67" spans="1:11" ht="18.75" customHeight="1">
      <c r="A67" s="12" t="s">
        <v>53</v>
      </c>
      <c r="B67" s="35">
        <v>-48877.77</v>
      </c>
      <c r="C67" s="35">
        <v>-2382.33</v>
      </c>
      <c r="D67" s="35">
        <v>-17587.33</v>
      </c>
      <c r="E67" s="35">
        <v>-106563.89</v>
      </c>
      <c r="F67" s="35">
        <v>-86696.93</v>
      </c>
      <c r="G67" s="35">
        <v>-55624.54</v>
      </c>
      <c r="H67" s="35">
        <v>0</v>
      </c>
      <c r="I67" s="19">
        <v>0</v>
      </c>
      <c r="J67" s="19">
        <v>0</v>
      </c>
      <c r="K67" s="35">
        <f t="shared" si="19"/>
        <v>-317732.79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-22018.86</v>
      </c>
      <c r="E69" s="67">
        <f t="shared" si="21"/>
        <v>-14663</v>
      </c>
      <c r="F69" s="67">
        <f t="shared" si="21"/>
        <v>-20543.33</v>
      </c>
      <c r="G69" s="67">
        <f t="shared" si="21"/>
        <v>-30711.53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-218936.47000000003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1550400.18</v>
      </c>
      <c r="C104" s="24">
        <f t="shared" si="22"/>
        <v>2271319.4300000006</v>
      </c>
      <c r="D104" s="24">
        <f t="shared" si="22"/>
        <v>2753610.26</v>
      </c>
      <c r="E104" s="24">
        <f t="shared" si="22"/>
        <v>1434765.02</v>
      </c>
      <c r="F104" s="24">
        <f t="shared" si="22"/>
        <v>2003245.0000000005</v>
      </c>
      <c r="G104" s="24">
        <f t="shared" si="22"/>
        <v>2846785.05</v>
      </c>
      <c r="H104" s="24">
        <f t="shared" si="22"/>
        <v>1487279.3800000001</v>
      </c>
      <c r="I104" s="24">
        <f>+I105+I106</f>
        <v>576162.11</v>
      </c>
      <c r="J104" s="24">
        <f>+J105+J106</f>
        <v>983513.4</v>
      </c>
      <c r="K104" s="48">
        <f>SUM(B104:J104)</f>
        <v>15907079.830000002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1531599.21</v>
      </c>
      <c r="C105" s="24">
        <f t="shared" si="23"/>
        <v>2247640.0200000005</v>
      </c>
      <c r="D105" s="24">
        <f t="shared" si="23"/>
        <v>2727773.7399999998</v>
      </c>
      <c r="E105" s="24">
        <f t="shared" si="23"/>
        <v>1412046.5</v>
      </c>
      <c r="F105" s="24">
        <f t="shared" si="23"/>
        <v>1979490.1600000004</v>
      </c>
      <c r="G105" s="24">
        <f t="shared" si="23"/>
        <v>2817083.29</v>
      </c>
      <c r="H105" s="24">
        <f t="shared" si="23"/>
        <v>1467120.1800000002</v>
      </c>
      <c r="I105" s="24">
        <f t="shared" si="23"/>
        <v>576162.11</v>
      </c>
      <c r="J105" s="24">
        <f t="shared" si="23"/>
        <v>969499.81</v>
      </c>
      <c r="K105" s="48">
        <f>SUM(B105:J105)</f>
        <v>15728415.020000001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15907079.850000001</v>
      </c>
      <c r="L112" s="54"/>
    </row>
    <row r="113" spans="1:11" ht="18.75" customHeight="1">
      <c r="A113" s="26" t="s">
        <v>71</v>
      </c>
      <c r="B113" s="27">
        <v>214797.97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214797.97</v>
      </c>
    </row>
    <row r="114" spans="1:11" ht="18.75" customHeight="1">
      <c r="A114" s="26" t="s">
        <v>72</v>
      </c>
      <c r="B114" s="27">
        <v>1335602.21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1335602.21</v>
      </c>
    </row>
    <row r="115" spans="1:11" ht="18.75" customHeight="1">
      <c r="A115" s="26" t="s">
        <v>73</v>
      </c>
      <c r="B115" s="40">
        <v>0</v>
      </c>
      <c r="C115" s="27">
        <f>+C104</f>
        <v>2271319.4300000006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2271319.4300000006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2753610.26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2753610.26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1434765.02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1434765.02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392023.93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392023.93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725637.13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725637.13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98142.76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98142.76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787441.19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787441.19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852890.8</v>
      </c>
      <c r="H122" s="40">
        <v>0</v>
      </c>
      <c r="I122" s="40">
        <v>0</v>
      </c>
      <c r="J122" s="40">
        <v>0</v>
      </c>
      <c r="K122" s="41">
        <f t="shared" si="25"/>
        <v>852890.8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65657.33</v>
      </c>
      <c r="H123" s="40">
        <v>0</v>
      </c>
      <c r="I123" s="40">
        <v>0</v>
      </c>
      <c r="J123" s="40">
        <v>0</v>
      </c>
      <c r="K123" s="41">
        <f t="shared" si="25"/>
        <v>65657.33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414266.75</v>
      </c>
      <c r="H124" s="40">
        <v>0</v>
      </c>
      <c r="I124" s="40">
        <v>0</v>
      </c>
      <c r="J124" s="40">
        <v>0</v>
      </c>
      <c r="K124" s="41">
        <f t="shared" si="25"/>
        <v>414266.75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401219.89</v>
      </c>
      <c r="H125" s="40">
        <v>0</v>
      </c>
      <c r="I125" s="40">
        <v>0</v>
      </c>
      <c r="J125" s="40">
        <v>0</v>
      </c>
      <c r="K125" s="41">
        <f t="shared" si="25"/>
        <v>401219.89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1112750.29</v>
      </c>
      <c r="H126" s="40">
        <v>0</v>
      </c>
      <c r="I126" s="40">
        <v>0</v>
      </c>
      <c r="J126" s="40">
        <v>0</v>
      </c>
      <c r="K126" s="41">
        <f t="shared" si="25"/>
        <v>1112750.29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518828.9</v>
      </c>
      <c r="I127" s="40">
        <v>0</v>
      </c>
      <c r="J127" s="40">
        <v>0</v>
      </c>
      <c r="K127" s="41">
        <f t="shared" si="25"/>
        <v>518828.9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968450.48</v>
      </c>
      <c r="I128" s="40">
        <v>0</v>
      </c>
      <c r="J128" s="40">
        <v>0</v>
      </c>
      <c r="K128" s="41">
        <f t="shared" si="25"/>
        <v>968450.48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576162.11</v>
      </c>
      <c r="J129" s="40">
        <v>0</v>
      </c>
      <c r="K129" s="41">
        <f t="shared" si="25"/>
        <v>576162.11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983513.4</v>
      </c>
      <c r="K130" s="44">
        <f t="shared" si="25"/>
        <v>983513.4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2016-11-18T16:53:11Z</dcterms:modified>
  <cp:category/>
  <cp:version/>
  <cp:contentType/>
  <cp:contentStatus/>
</cp:coreProperties>
</file>