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<sst xmlns="http://schemas.openxmlformats.org/spreadsheetml/2006/main" count="134" uniqueCount="134">
  <si>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</si>
  <si>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</si>
  <si>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</si>
  <si>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</si>
  <si>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</si>
  <si>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</si>
  <si>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</si>
  <si>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</si>
  <si>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</si>
  <si>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</si>
  <si>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</si>
  <si>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</si>
  <si>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</si>
  <si>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</si>
  <si>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</si>
  <si>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</si>
  <si>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</si>
  <si>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</si>
  <si>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</si>
  <si>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</si>
  <si>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</si>
  <si>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</si>
  <si>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</si>
  <si>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</si>
  <si>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</si>
  <si>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</si>
  <si>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</si>
  <si>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</si>
  <si>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</si>
  <si>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</si>
  <si>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</si>
  <si>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</si>
  <si>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</si>
  <si>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</si>
  <si>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</si>
  <si>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</si>
  <si>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</si>
  <si>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</si>
  <si>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</si>
  <si>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</si>
  <si>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</si>
  <si>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</si>
  <si>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</si>
  <si>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</si>
  <si>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</si>
  <si>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</si>
  <si>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</si>
  <si>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</si>
  <si>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</si>
  <si>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</si>
  <si>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</si>
  <si>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</si>
  <si>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</si>
  <si>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</si>
  <si>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</si>
  <si>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</si>
  <si>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</si>
  <si>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</si>
  <si>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</si>
  <si>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</si>
  <si>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</si>
  <si>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</si>
  <si>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</si>
  <si>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</si>
  <si>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</si>
  <si>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</si>
  <si>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</si>
  <si>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</si>
  <si>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</si>
  <si>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</si>
  <si>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</si>
  <si>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</si>
  <si>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</si>
  <si>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</si>
  <si>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</si>
  <si>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</si>
  <si>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</si>
  <si>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</si>
  <si>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</si>
  <si>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</si>
  <si>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</si>
  <si>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</si>
  <si>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</si>
  <si>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</si>
  <si>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</si>
  <si>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</si>
  <si>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</si>
  <si>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</si>
  <si>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</si>
  <si>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</si>
  <si>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</si>
  <si>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</si>
  <si>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</si>
  <si>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</si>
  <si>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</si>
  <si>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</si>
  <si>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</si>
  <si>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</si>
  <si>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</si>
  <si>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</si>
  <si>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</si>
  <si>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</si>
  <si>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</si>
  <si>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</si>
  <si>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</si>
  <si>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</si>
  <si>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</si>
  <si>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</si>
  <si>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</si>
  <si>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</si>
  <si>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</si>
  <si>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</si>
  <si>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</si>
  <si>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</si>
  <si>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</si>
  <si>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</si>
  <si>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</si>
  <si>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</si>
  <si>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</si>
  <si>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</si>
  <si>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</si>
  <si>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</si>
  <si>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</si>
  <si>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</si>
  <si>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</si>
  <si>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</si>
  <si>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</si>
  <si>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</si>
  <si>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</si>
  <si>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</si>
  <si>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</si>
  <si>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</si>
  <si>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</si>
  <si>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06/11/16 - VENCIMENTO 18/11/16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</si>
</sst>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196700</v>
      </c>
      <c r="C7" s="9">
        <f t="shared" si="0"/>
        <v>250553</v>
      </c>
      <c r="D7" s="9">
        <f t="shared" si="0"/>
        <v>278136</v>
      </c>
      <c r="E7" s="9">
        <f t="shared" si="0"/>
        <v>153480</v>
      </c>
      <c r="F7" s="9">
        <f t="shared" si="0"/>
        <v>267217</v>
      </c>
      <c r="G7" s="9">
        <f t="shared" si="0"/>
        <v>431193</v>
      </c>
      <c r="H7" s="9">
        <f t="shared" si="0"/>
        <v>149693</v>
      </c>
      <c r="I7" s="9">
        <f t="shared" si="0"/>
        <v>30514</v>
      </c>
      <c r="J7" s="9">
        <f t="shared" si="0"/>
        <v>128225</v>
      </c>
      <c r="K7" s="9">
        <f t="shared" si="0"/>
        <v>1885711</v>
      </c>
      <c r="L7" s="52"/>
    </row>
    <row r="8" spans="1:11" ht="17.25" customHeight="1">
      <c r="A8" s="10" t="s">
        <v>99</v>
      </c>
      <c r="B8" s="11">
        <f>B9+B12+B16</f>
        <v>92810</v>
      </c>
      <c r="C8" s="11">
        <f aca="true" t="shared" si="1" ref="C8:J8">C9+C12+C16</f>
        <v>125515</v>
      </c>
      <c r="D8" s="11">
        <f t="shared" si="1"/>
        <v>131365</v>
      </c>
      <c r="E8" s="11">
        <f t="shared" si="1"/>
        <v>77437</v>
      </c>
      <c r="F8" s="11">
        <f t="shared" si="1"/>
        <v>126280</v>
      </c>
      <c r="G8" s="11">
        <f t="shared" si="1"/>
        <v>208812</v>
      </c>
      <c r="H8" s="11">
        <f t="shared" si="1"/>
        <v>81951</v>
      </c>
      <c r="I8" s="11">
        <f t="shared" si="1"/>
        <v>13645</v>
      </c>
      <c r="J8" s="11">
        <f t="shared" si="1"/>
        <v>60251</v>
      </c>
      <c r="K8" s="11">
        <f>SUM(B8:J8)</f>
        <v>918066</v>
      </c>
    </row>
    <row r="9" spans="1:11" ht="17.25" customHeight="1">
      <c r="A9" s="15" t="s">
        <v>17</v>
      </c>
      <c r="B9" s="13">
        <f>+B10+B11</f>
        <v>16820</v>
      </c>
      <c r="C9" s="13">
        <f aca="true" t="shared" si="2" ref="C9:J9">+C10+C11</f>
        <v>24051</v>
      </c>
      <c r="D9" s="13">
        <f t="shared" si="2"/>
        <v>23777</v>
      </c>
      <c r="E9" s="13">
        <f t="shared" si="2"/>
        <v>14085</v>
      </c>
      <c r="F9" s="13">
        <f t="shared" si="2"/>
        <v>19180</v>
      </c>
      <c r="G9" s="13">
        <f t="shared" si="2"/>
        <v>23629</v>
      </c>
      <c r="H9" s="13">
        <f t="shared" si="2"/>
        <v>16092</v>
      </c>
      <c r="I9" s="13">
        <f t="shared" si="2"/>
        <v>3055</v>
      </c>
      <c r="J9" s="13">
        <f t="shared" si="2"/>
        <v>10412</v>
      </c>
      <c r="K9" s="11">
        <f>SUM(B9:J9)</f>
        <v>151101</v>
      </c>
    </row>
    <row r="10" spans="1:11" ht="17.25" customHeight="1">
      <c r="A10" s="29" t="s">
        <v>18</v>
      </c>
      <c r="B10" s="13">
        <v>16820</v>
      </c>
      <c r="C10" s="13">
        <v>24051</v>
      </c>
      <c r="D10" s="13">
        <v>23777</v>
      </c>
      <c r="E10" s="13">
        <v>14085</v>
      </c>
      <c r="F10" s="13">
        <v>19180</v>
      </c>
      <c r="G10" s="13">
        <v>23629</v>
      </c>
      <c r="H10" s="13">
        <v>16092</v>
      </c>
      <c r="I10" s="13">
        <v>3055</v>
      </c>
      <c r="J10" s="13">
        <v>10412</v>
      </c>
      <c r="K10" s="11">
        <f>SUM(B10:J10)</f>
        <v>151101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61137</v>
      </c>
      <c r="C12" s="17">
        <f t="shared" si="3"/>
        <v>83257</v>
      </c>
      <c r="D12" s="17">
        <f t="shared" si="3"/>
        <v>87910</v>
      </c>
      <c r="E12" s="17">
        <f t="shared" si="3"/>
        <v>52218</v>
      </c>
      <c r="F12" s="17">
        <f t="shared" si="3"/>
        <v>84476</v>
      </c>
      <c r="G12" s="17">
        <f t="shared" si="3"/>
        <v>143971</v>
      </c>
      <c r="H12" s="17">
        <f t="shared" si="3"/>
        <v>54393</v>
      </c>
      <c r="I12" s="17">
        <f t="shared" si="3"/>
        <v>8408</v>
      </c>
      <c r="J12" s="17">
        <f t="shared" si="3"/>
        <v>40751</v>
      </c>
      <c r="K12" s="11">
        <f aca="true" t="shared" si="4" ref="K12:K27">SUM(B12:J12)</f>
        <v>616521</v>
      </c>
    </row>
    <row r="13" spans="1:13" ht="17.25" customHeight="1">
      <c r="A13" s="14" t="s">
        <v>20</v>
      </c>
      <c r="B13" s="13">
        <v>27523</v>
      </c>
      <c r="C13" s="13">
        <v>41041</v>
      </c>
      <c r="D13" s="13">
        <v>43699</v>
      </c>
      <c r="E13" s="13">
        <v>26007</v>
      </c>
      <c r="F13" s="13">
        <v>38224</v>
      </c>
      <c r="G13" s="13">
        <v>60107</v>
      </c>
      <c r="H13" s="13">
        <v>22815</v>
      </c>
      <c r="I13" s="13">
        <v>4534</v>
      </c>
      <c r="J13" s="13">
        <v>20776</v>
      </c>
      <c r="K13" s="11">
        <f t="shared" si="4"/>
        <v>284726</v>
      </c>
      <c r="L13" s="52"/>
      <c r="M13" s="53"/>
    </row>
    <row r="14" spans="1:12" ht="17.25" customHeight="1">
      <c r="A14" s="14" t="s">
        <v>21</v>
      </c>
      <c r="B14" s="13">
        <v>31636</v>
      </c>
      <c r="C14" s="13">
        <v>39339</v>
      </c>
      <c r="D14" s="13">
        <v>42127</v>
      </c>
      <c r="E14" s="13">
        <v>24455</v>
      </c>
      <c r="F14" s="13">
        <v>44182</v>
      </c>
      <c r="G14" s="13">
        <v>80620</v>
      </c>
      <c r="H14" s="13">
        <v>29049</v>
      </c>
      <c r="I14" s="13">
        <v>3588</v>
      </c>
      <c r="J14" s="13">
        <v>19189</v>
      </c>
      <c r="K14" s="11">
        <f t="shared" si="4"/>
        <v>314185</v>
      </c>
      <c r="L14" s="52"/>
    </row>
    <row r="15" spans="1:11" ht="17.25" customHeight="1">
      <c r="A15" s="14" t="s">
        <v>22</v>
      </c>
      <c r="B15" s="13">
        <v>1978</v>
      </c>
      <c r="C15" s="13">
        <v>2877</v>
      </c>
      <c r="D15" s="13">
        <v>2084</v>
      </c>
      <c r="E15" s="13">
        <v>1756</v>
      </c>
      <c r="F15" s="13">
        <v>2070</v>
      </c>
      <c r="G15" s="13">
        <v>3244</v>
      </c>
      <c r="H15" s="13">
        <v>2529</v>
      </c>
      <c r="I15" s="13">
        <v>286</v>
      </c>
      <c r="J15" s="13">
        <v>786</v>
      </c>
      <c r="K15" s="11">
        <f t="shared" si="4"/>
        <v>17610</v>
      </c>
    </row>
    <row r="16" spans="1:11" ht="17.25" customHeight="1">
      <c r="A16" s="15" t="s">
        <v>95</v>
      </c>
      <c r="B16" s="13">
        <f>B17+B18+B19</f>
        <v>14853</v>
      </c>
      <c r="C16" s="13">
        <f aca="true" t="shared" si="5" ref="C16:J16">C17+C18+C19</f>
        <v>18207</v>
      </c>
      <c r="D16" s="13">
        <f t="shared" si="5"/>
        <v>19678</v>
      </c>
      <c r="E16" s="13">
        <f t="shared" si="5"/>
        <v>11134</v>
      </c>
      <c r="F16" s="13">
        <f t="shared" si="5"/>
        <v>22624</v>
      </c>
      <c r="G16" s="13">
        <f t="shared" si="5"/>
        <v>41212</v>
      </c>
      <c r="H16" s="13">
        <f t="shared" si="5"/>
        <v>11466</v>
      </c>
      <c r="I16" s="13">
        <f t="shared" si="5"/>
        <v>2182</v>
      </c>
      <c r="J16" s="13">
        <f t="shared" si="5"/>
        <v>9088</v>
      </c>
      <c r="K16" s="11">
        <f t="shared" si="4"/>
        <v>150444</v>
      </c>
    </row>
    <row r="17" spans="1:11" ht="17.25" customHeight="1">
      <c r="A17" s="14" t="s">
        <v>96</v>
      </c>
      <c r="B17" s="13">
        <v>7945</v>
      </c>
      <c r="C17" s="13">
        <v>10121</v>
      </c>
      <c r="D17" s="13">
        <v>10642</v>
      </c>
      <c r="E17" s="13">
        <v>6115</v>
      </c>
      <c r="F17" s="13">
        <v>11939</v>
      </c>
      <c r="G17" s="13">
        <v>19092</v>
      </c>
      <c r="H17" s="13">
        <v>6004</v>
      </c>
      <c r="I17" s="13">
        <v>1319</v>
      </c>
      <c r="J17" s="13">
        <v>4757</v>
      </c>
      <c r="K17" s="11">
        <f t="shared" si="4"/>
        <v>77934</v>
      </c>
    </row>
    <row r="18" spans="1:11" ht="17.25" customHeight="1">
      <c r="A18" s="14" t="s">
        <v>97</v>
      </c>
      <c r="B18" s="13">
        <v>6432</v>
      </c>
      <c r="C18" s="13">
        <v>7343</v>
      </c>
      <c r="D18" s="13">
        <v>8584</v>
      </c>
      <c r="E18" s="13">
        <v>4627</v>
      </c>
      <c r="F18" s="13">
        <v>10121</v>
      </c>
      <c r="G18" s="13">
        <v>21326</v>
      </c>
      <c r="H18" s="13">
        <v>5002</v>
      </c>
      <c r="I18" s="13">
        <v>794</v>
      </c>
      <c r="J18" s="13">
        <v>4130</v>
      </c>
      <c r="K18" s="11">
        <f t="shared" si="4"/>
        <v>68359</v>
      </c>
    </row>
    <row r="19" spans="1:11" ht="17.25" customHeight="1">
      <c r="A19" s="14" t="s">
        <v>98</v>
      </c>
      <c r="B19" s="13">
        <v>476</v>
      </c>
      <c r="C19" s="13">
        <v>743</v>
      </c>
      <c r="D19" s="13">
        <v>452</v>
      </c>
      <c r="E19" s="13">
        <v>392</v>
      </c>
      <c r="F19" s="13">
        <v>564</v>
      </c>
      <c r="G19" s="13">
        <v>794</v>
      </c>
      <c r="H19" s="13">
        <v>460</v>
      </c>
      <c r="I19" s="13">
        <v>69</v>
      </c>
      <c r="J19" s="13">
        <v>201</v>
      </c>
      <c r="K19" s="11">
        <f t="shared" si="4"/>
        <v>4151</v>
      </c>
    </row>
    <row r="20" spans="1:11" ht="17.25" customHeight="1">
      <c r="A20" s="16" t="s">
        <v>23</v>
      </c>
      <c r="B20" s="11">
        <f>+B21+B22+B23</f>
        <v>48897</v>
      </c>
      <c r="C20" s="11">
        <f aca="true" t="shared" si="6" ref="C20:J20">+C21+C22+C23</f>
        <v>53676</v>
      </c>
      <c r="D20" s="11">
        <f t="shared" si="6"/>
        <v>66930</v>
      </c>
      <c r="E20" s="11">
        <f t="shared" si="6"/>
        <v>32936</v>
      </c>
      <c r="F20" s="11">
        <f t="shared" si="6"/>
        <v>73398</v>
      </c>
      <c r="G20" s="11">
        <f t="shared" si="6"/>
        <v>130175</v>
      </c>
      <c r="H20" s="11">
        <f t="shared" si="6"/>
        <v>34607</v>
      </c>
      <c r="I20" s="11">
        <f t="shared" si="6"/>
        <v>7210</v>
      </c>
      <c r="J20" s="11">
        <f t="shared" si="6"/>
        <v>27723</v>
      </c>
      <c r="K20" s="11">
        <f t="shared" si="4"/>
        <v>475552</v>
      </c>
    </row>
    <row r="21" spans="1:12" ht="17.25" customHeight="1">
      <c r="A21" s="12" t="s">
        <v>24</v>
      </c>
      <c r="B21" s="13">
        <v>25587</v>
      </c>
      <c r="C21" s="13">
        <v>31260</v>
      </c>
      <c r="D21" s="13">
        <v>39245</v>
      </c>
      <c r="E21" s="13">
        <v>19372</v>
      </c>
      <c r="F21" s="13">
        <v>38577</v>
      </c>
      <c r="G21" s="13">
        <v>61927</v>
      </c>
      <c r="H21" s="13">
        <v>18404</v>
      </c>
      <c r="I21" s="13">
        <v>4580</v>
      </c>
      <c r="J21" s="13">
        <v>15861</v>
      </c>
      <c r="K21" s="11">
        <f t="shared" si="4"/>
        <v>254813</v>
      </c>
      <c r="L21" s="52"/>
    </row>
    <row r="22" spans="1:12" ht="17.25" customHeight="1">
      <c r="A22" s="12" t="s">
        <v>25</v>
      </c>
      <c r="B22" s="13">
        <v>22369</v>
      </c>
      <c r="C22" s="13">
        <v>21359</v>
      </c>
      <c r="D22" s="13">
        <v>26733</v>
      </c>
      <c r="E22" s="13">
        <v>12989</v>
      </c>
      <c r="F22" s="13">
        <v>33779</v>
      </c>
      <c r="G22" s="13">
        <v>66377</v>
      </c>
      <c r="H22" s="13">
        <v>15441</v>
      </c>
      <c r="I22" s="13">
        <v>2514</v>
      </c>
      <c r="J22" s="13">
        <v>11478</v>
      </c>
      <c r="K22" s="11">
        <f t="shared" si="4"/>
        <v>213039</v>
      </c>
      <c r="L22" s="52"/>
    </row>
    <row r="23" spans="1:11" ht="17.25" customHeight="1">
      <c r="A23" s="12" t="s">
        <v>26</v>
      </c>
      <c r="B23" s="13">
        <v>941</v>
      </c>
      <c r="C23" s="13">
        <v>1057</v>
      </c>
      <c r="D23" s="13">
        <v>952</v>
      </c>
      <c r="E23" s="13">
        <v>575</v>
      </c>
      <c r="F23" s="13">
        <v>1042</v>
      </c>
      <c r="G23" s="13">
        <v>1871</v>
      </c>
      <c r="H23" s="13">
        <v>762</v>
      </c>
      <c r="I23" s="13">
        <v>116</v>
      </c>
      <c r="J23" s="13">
        <v>384</v>
      </c>
      <c r="K23" s="11">
        <f t="shared" si="4"/>
        <v>7700</v>
      </c>
    </row>
    <row r="24" spans="1:11" ht="17.25" customHeight="1">
      <c r="A24" s="16" t="s">
        <v>27</v>
      </c>
      <c r="B24" s="13">
        <f>+B25+B26</f>
        <v>54993</v>
      </c>
      <c r="C24" s="13">
        <f aca="true" t="shared" si="7" ref="C24:J24">+C25+C26</f>
        <v>71362</v>
      </c>
      <c r="D24" s="13">
        <f t="shared" si="7"/>
        <v>79841</v>
      </c>
      <c r="E24" s="13">
        <f t="shared" si="7"/>
        <v>43107</v>
      </c>
      <c r="F24" s="13">
        <f t="shared" si="7"/>
        <v>67539</v>
      </c>
      <c r="G24" s="13">
        <f t="shared" si="7"/>
        <v>92206</v>
      </c>
      <c r="H24" s="13">
        <f t="shared" si="7"/>
        <v>32118</v>
      </c>
      <c r="I24" s="13">
        <f t="shared" si="7"/>
        <v>9659</v>
      </c>
      <c r="J24" s="13">
        <f t="shared" si="7"/>
        <v>40251</v>
      </c>
      <c r="K24" s="11">
        <f t="shared" si="4"/>
        <v>491076</v>
      </c>
    </row>
    <row r="25" spans="1:12" ht="17.25" customHeight="1">
      <c r="A25" s="12" t="s">
        <v>131</v>
      </c>
      <c r="B25" s="13">
        <v>25087</v>
      </c>
      <c r="C25" s="13">
        <v>35703</v>
      </c>
      <c r="D25" s="13">
        <v>44934</v>
      </c>
      <c r="E25" s="13">
        <v>23329</v>
      </c>
      <c r="F25" s="13">
        <v>32231</v>
      </c>
      <c r="G25" s="13">
        <v>41808</v>
      </c>
      <c r="H25" s="13">
        <v>15362</v>
      </c>
      <c r="I25" s="13">
        <v>6225</v>
      </c>
      <c r="J25" s="13">
        <v>21346</v>
      </c>
      <c r="K25" s="11">
        <f t="shared" si="4"/>
        <v>246025</v>
      </c>
      <c r="L25" s="52"/>
    </row>
    <row r="26" spans="1:12" ht="17.25" customHeight="1">
      <c r="A26" s="12" t="s">
        <v>132</v>
      </c>
      <c r="B26" s="13">
        <v>29906</v>
      </c>
      <c r="C26" s="13">
        <v>35659</v>
      </c>
      <c r="D26" s="13">
        <v>34907</v>
      </c>
      <c r="E26" s="13">
        <v>19778</v>
      </c>
      <c r="F26" s="13">
        <v>35308</v>
      </c>
      <c r="G26" s="13">
        <v>50398</v>
      </c>
      <c r="H26" s="13">
        <v>16756</v>
      </c>
      <c r="I26" s="13">
        <v>3434</v>
      </c>
      <c r="J26" s="13">
        <v>18905</v>
      </c>
      <c r="K26" s="11">
        <f t="shared" si="4"/>
        <v>245051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1017</v>
      </c>
      <c r="I27" s="11">
        <v>0</v>
      </c>
      <c r="J27" s="11">
        <v>0</v>
      </c>
      <c r="K27" s="11">
        <f t="shared" si="4"/>
        <v>1017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29519.99</v>
      </c>
      <c r="I35" s="19">
        <v>0</v>
      </c>
      <c r="J35" s="19">
        <v>0</v>
      </c>
      <c r="K35" s="23">
        <f>SUM(B35:J35)</f>
        <v>29519.99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568459.77</v>
      </c>
      <c r="C47" s="22">
        <f aca="true" t="shared" si="12" ref="C47:H47">+C48+C57</f>
        <v>807067.9600000001</v>
      </c>
      <c r="D47" s="22">
        <f t="shared" si="12"/>
        <v>1004196.35</v>
      </c>
      <c r="E47" s="22">
        <f t="shared" si="12"/>
        <v>482263.43000000005</v>
      </c>
      <c r="F47" s="22">
        <f t="shared" si="12"/>
        <v>814894.84</v>
      </c>
      <c r="G47" s="22">
        <f t="shared" si="12"/>
        <v>1107180.3900000001</v>
      </c>
      <c r="H47" s="22">
        <f t="shared" si="12"/>
        <v>479345.66</v>
      </c>
      <c r="I47" s="22">
        <f>+I48+I57</f>
        <v>155201.09</v>
      </c>
      <c r="J47" s="22">
        <f>+J48+J57</f>
        <v>400610.71</v>
      </c>
      <c r="K47" s="22">
        <f>SUM(B47:J47)</f>
        <v>5819220.2</v>
      </c>
    </row>
    <row r="48" spans="1:11" ht="17.25" customHeight="1">
      <c r="A48" s="16" t="s">
        <v>113</v>
      </c>
      <c r="B48" s="23">
        <f>SUM(B49:B56)</f>
        <v>549658.8</v>
      </c>
      <c r="C48" s="23">
        <f aca="true" t="shared" si="13" ref="C48:J48">SUM(C49:C56)</f>
        <v>783388.55</v>
      </c>
      <c r="D48" s="23">
        <f t="shared" si="13"/>
        <v>978359.83</v>
      </c>
      <c r="E48" s="23">
        <f t="shared" si="13"/>
        <v>459544.91000000003</v>
      </c>
      <c r="F48" s="23">
        <f t="shared" si="13"/>
        <v>791140</v>
      </c>
      <c r="G48" s="23">
        <f t="shared" si="13"/>
        <v>1077478.6300000001</v>
      </c>
      <c r="H48" s="23">
        <f t="shared" si="13"/>
        <v>459186.45999999996</v>
      </c>
      <c r="I48" s="23">
        <f t="shared" si="13"/>
        <v>155201.09</v>
      </c>
      <c r="J48" s="23">
        <f t="shared" si="13"/>
        <v>386597.12</v>
      </c>
      <c r="K48" s="23">
        <f aca="true" t="shared" si="14" ref="K48:K57">SUM(B48:J48)</f>
        <v>5640555.390000001</v>
      </c>
    </row>
    <row r="49" spans="1:11" ht="17.25" customHeight="1">
      <c r="A49" s="34" t="s">
        <v>44</v>
      </c>
      <c r="B49" s="23">
        <f aca="true" t="shared" si="15" ref="B49:H49">ROUND(B30*B7,2)</f>
        <v>546511.28</v>
      </c>
      <c r="C49" s="23">
        <f t="shared" si="15"/>
        <v>777115.18</v>
      </c>
      <c r="D49" s="23">
        <f t="shared" si="15"/>
        <v>973364.75</v>
      </c>
      <c r="E49" s="23">
        <f t="shared" si="15"/>
        <v>456802.52</v>
      </c>
      <c r="F49" s="23">
        <f t="shared" si="15"/>
        <v>787114.4</v>
      </c>
      <c r="G49" s="23">
        <f t="shared" si="15"/>
        <v>1071730.2</v>
      </c>
      <c r="H49" s="23">
        <f t="shared" si="15"/>
        <v>426640.02</v>
      </c>
      <c r="I49" s="23">
        <f>ROUND(I30*I7,2)</f>
        <v>154135.37</v>
      </c>
      <c r="J49" s="23">
        <f>ROUND(J30*J7,2)</f>
        <v>384380.08</v>
      </c>
      <c r="K49" s="23">
        <f t="shared" si="14"/>
        <v>5577793.8</v>
      </c>
    </row>
    <row r="50" spans="1:11" ht="17.25" customHeight="1">
      <c r="A50" s="34" t="s">
        <v>45</v>
      </c>
      <c r="B50" s="19">
        <v>0</v>
      </c>
      <c r="C50" s="23">
        <f>ROUND(C31*C7,2)</f>
        <v>1727.36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1727.36</v>
      </c>
    </row>
    <row r="51" spans="1:11" ht="17.25" customHeight="1">
      <c r="A51" s="66" t="s">
        <v>106</v>
      </c>
      <c r="B51" s="67">
        <f aca="true" t="shared" si="16" ref="B51:H51">ROUND(B32*B7,2)</f>
        <v>-944.16</v>
      </c>
      <c r="C51" s="67">
        <f t="shared" si="16"/>
        <v>-1227.71</v>
      </c>
      <c r="D51" s="67">
        <f t="shared" si="16"/>
        <v>-1390.68</v>
      </c>
      <c r="E51" s="67">
        <f t="shared" si="16"/>
        <v>-703.01</v>
      </c>
      <c r="F51" s="67">
        <f t="shared" si="16"/>
        <v>-1255.92</v>
      </c>
      <c r="G51" s="67">
        <f t="shared" si="16"/>
        <v>-1681.65</v>
      </c>
      <c r="H51" s="67">
        <f t="shared" si="16"/>
        <v>-688.59</v>
      </c>
      <c r="I51" s="19">
        <v>0</v>
      </c>
      <c r="J51" s="19">
        <v>0</v>
      </c>
      <c r="K51" s="67">
        <f>SUM(B51:J51)</f>
        <v>-7891.720000000001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29519.99</v>
      </c>
      <c r="I53" s="31">
        <f>+I35</f>
        <v>0</v>
      </c>
      <c r="J53" s="31">
        <f>+J35</f>
        <v>0</v>
      </c>
      <c r="K53" s="23">
        <f t="shared" si="14"/>
        <v>29519.99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-63916</v>
      </c>
      <c r="C61" s="35">
        <f t="shared" si="17"/>
        <v>-91470.22</v>
      </c>
      <c r="D61" s="35">
        <f t="shared" si="17"/>
        <v>-91461.96</v>
      </c>
      <c r="E61" s="35">
        <f t="shared" si="17"/>
        <v>-53523</v>
      </c>
      <c r="F61" s="35">
        <f t="shared" si="17"/>
        <v>-73277.33</v>
      </c>
      <c r="G61" s="35">
        <f t="shared" si="17"/>
        <v>-89796.23</v>
      </c>
      <c r="H61" s="35">
        <f t="shared" si="17"/>
        <v>-61149.6</v>
      </c>
      <c r="I61" s="35">
        <f t="shared" si="17"/>
        <v>-13960.33</v>
      </c>
      <c r="J61" s="35">
        <f t="shared" si="17"/>
        <v>-39565.6</v>
      </c>
      <c r="K61" s="35">
        <f>SUM(B61:J61)</f>
        <v>-578120.2699999999</v>
      </c>
    </row>
    <row r="62" spans="1:11" ht="18.75" customHeight="1">
      <c r="A62" s="16" t="s">
        <v>75</v>
      </c>
      <c r="B62" s="35">
        <f aca="true" t="shared" si="18" ref="B62:J62">B63+B64+B65+B66+B67+B68</f>
        <v>-63916</v>
      </c>
      <c r="C62" s="35">
        <f t="shared" si="18"/>
        <v>-91393.8</v>
      </c>
      <c r="D62" s="35">
        <f t="shared" si="18"/>
        <v>-90352.6</v>
      </c>
      <c r="E62" s="35">
        <f t="shared" si="18"/>
        <v>-53523</v>
      </c>
      <c r="F62" s="35">
        <f t="shared" si="18"/>
        <v>-72884</v>
      </c>
      <c r="G62" s="35">
        <f t="shared" si="18"/>
        <v>-89790.2</v>
      </c>
      <c r="H62" s="35">
        <f t="shared" si="18"/>
        <v>-61149.6</v>
      </c>
      <c r="I62" s="35">
        <f t="shared" si="18"/>
        <v>-11609</v>
      </c>
      <c r="J62" s="35">
        <f t="shared" si="18"/>
        <v>-39565.6</v>
      </c>
      <c r="K62" s="35">
        <f aca="true" t="shared" si="19" ref="K62:K91">SUM(B62:J62)</f>
        <v>-574183.7999999999</v>
      </c>
    </row>
    <row r="63" spans="1:11" ht="18.75" customHeight="1">
      <c r="A63" s="12" t="s">
        <v>76</v>
      </c>
      <c r="B63" s="35">
        <f>-ROUND(B9*$D$3,2)</f>
        <v>-63916</v>
      </c>
      <c r="C63" s="35">
        <f aca="true" t="shared" si="20" ref="C63:J63">-ROUND(C9*$D$3,2)</f>
        <v>-91393.8</v>
      </c>
      <c r="D63" s="35">
        <f t="shared" si="20"/>
        <v>-90352.6</v>
      </c>
      <c r="E63" s="35">
        <f t="shared" si="20"/>
        <v>-53523</v>
      </c>
      <c r="F63" s="35">
        <f t="shared" si="20"/>
        <v>-72884</v>
      </c>
      <c r="G63" s="35">
        <f t="shared" si="20"/>
        <v>-89790.2</v>
      </c>
      <c r="H63" s="35">
        <f t="shared" si="20"/>
        <v>-61149.6</v>
      </c>
      <c r="I63" s="35">
        <f t="shared" si="20"/>
        <v>-11609</v>
      </c>
      <c r="J63" s="35">
        <f t="shared" si="20"/>
        <v>-39565.6</v>
      </c>
      <c r="K63" s="35">
        <f t="shared" si="19"/>
        <v>-574183.7999999999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-1109.36</v>
      </c>
      <c r="E69" s="19">
        <v>0</v>
      </c>
      <c r="F69" s="67">
        <f t="shared" si="21"/>
        <v>-393.33</v>
      </c>
      <c r="G69" s="67">
        <f t="shared" si="21"/>
        <v>-6.03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504543.77</v>
      </c>
      <c r="C104" s="24">
        <f t="shared" si="22"/>
        <v>715597.74</v>
      </c>
      <c r="D104" s="24">
        <f t="shared" si="22"/>
        <v>912734.39</v>
      </c>
      <c r="E104" s="24">
        <f t="shared" si="22"/>
        <v>428740.43000000005</v>
      </c>
      <c r="F104" s="24">
        <f t="shared" si="22"/>
        <v>741617.51</v>
      </c>
      <c r="G104" s="24">
        <f t="shared" si="22"/>
        <v>1017384.1600000001</v>
      </c>
      <c r="H104" s="24">
        <f t="shared" si="22"/>
        <v>418196.06</v>
      </c>
      <c r="I104" s="24">
        <f>+I105+I106</f>
        <v>141240.76</v>
      </c>
      <c r="J104" s="24">
        <f>+J105+J106</f>
        <v>361045.11000000004</v>
      </c>
      <c r="K104" s="48">
        <f>SUM(B104:J104)</f>
        <v>5241099.93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485742.80000000005</v>
      </c>
      <c r="C105" s="24">
        <f t="shared" si="23"/>
        <v>691918.33</v>
      </c>
      <c r="D105" s="24">
        <f t="shared" si="23"/>
        <v>886897.87</v>
      </c>
      <c r="E105" s="24">
        <f t="shared" si="23"/>
        <v>406021.91000000003</v>
      </c>
      <c r="F105" s="24">
        <f t="shared" si="23"/>
        <v>717862.67</v>
      </c>
      <c r="G105" s="24">
        <f t="shared" si="23"/>
        <v>987682.4000000001</v>
      </c>
      <c r="H105" s="24">
        <f t="shared" si="23"/>
        <v>398036.86</v>
      </c>
      <c r="I105" s="24">
        <f t="shared" si="23"/>
        <v>141240.76</v>
      </c>
      <c r="J105" s="24">
        <f t="shared" si="23"/>
        <v>347031.52</v>
      </c>
      <c r="K105" s="48">
        <f>SUM(B105:J105)</f>
        <v>5062435.120000001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5241099.920000001</v>
      </c>
      <c r="L112" s="54"/>
    </row>
    <row r="113" spans="1:11" ht="18.75" customHeight="1">
      <c r="A113" s="26" t="s">
        <v>71</v>
      </c>
      <c r="B113" s="27">
        <v>69931.98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69931.98</v>
      </c>
    </row>
    <row r="114" spans="1:11" ht="18.75" customHeight="1">
      <c r="A114" s="26" t="s">
        <v>72</v>
      </c>
      <c r="B114" s="27">
        <v>434611.79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434611.79</v>
      </c>
    </row>
    <row r="115" spans="1:11" ht="18.75" customHeight="1">
      <c r="A115" s="26" t="s">
        <v>73</v>
      </c>
      <c r="B115" s="40">
        <v>0</v>
      </c>
      <c r="C115" s="27">
        <f>+C104</f>
        <v>715597.74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715597.74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912734.39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912734.39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428740.43000000005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428740.43000000005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137368.36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137368.36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256347.97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256347.97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44388.84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44388.84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303512.33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303512.33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306499.82</v>
      </c>
      <c r="H122" s="40">
        <v>0</v>
      </c>
      <c r="I122" s="40">
        <v>0</v>
      </c>
      <c r="J122" s="40">
        <v>0</v>
      </c>
      <c r="K122" s="41">
        <f t="shared" si="25"/>
        <v>306499.82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29072.29</v>
      </c>
      <c r="H123" s="40">
        <v>0</v>
      </c>
      <c r="I123" s="40">
        <v>0</v>
      </c>
      <c r="J123" s="40">
        <v>0</v>
      </c>
      <c r="K123" s="41">
        <f t="shared" si="25"/>
        <v>29072.29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151009.13</v>
      </c>
      <c r="H124" s="40">
        <v>0</v>
      </c>
      <c r="I124" s="40">
        <v>0</v>
      </c>
      <c r="J124" s="40">
        <v>0</v>
      </c>
      <c r="K124" s="41">
        <f t="shared" si="25"/>
        <v>151009.13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131282.96</v>
      </c>
      <c r="H125" s="40">
        <v>0</v>
      </c>
      <c r="I125" s="40">
        <v>0</v>
      </c>
      <c r="J125" s="40">
        <v>0</v>
      </c>
      <c r="K125" s="41">
        <f t="shared" si="25"/>
        <v>131282.96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399519.97</v>
      </c>
      <c r="H126" s="40">
        <v>0</v>
      </c>
      <c r="I126" s="40">
        <v>0</v>
      </c>
      <c r="J126" s="40">
        <v>0</v>
      </c>
      <c r="K126" s="41">
        <f t="shared" si="25"/>
        <v>399519.97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145298.07</v>
      </c>
      <c r="I127" s="40">
        <v>0</v>
      </c>
      <c r="J127" s="40">
        <v>0</v>
      </c>
      <c r="K127" s="41">
        <f t="shared" si="25"/>
        <v>145298.07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272897.98</v>
      </c>
      <c r="I128" s="40">
        <v>0</v>
      </c>
      <c r="J128" s="40">
        <v>0</v>
      </c>
      <c r="K128" s="41">
        <f t="shared" si="25"/>
        <v>272897.98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141240.76</v>
      </c>
      <c r="J129" s="40">
        <v>0</v>
      </c>
      <c r="K129" s="41">
        <f t="shared" si="25"/>
        <v>141240.76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361045.11</v>
      </c>
      <c r="K130" s="44">
        <f t="shared" si="25"/>
        <v>361045.11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2016-11-17T18:48:25Z</dcterms:modified>
  <cp:category/>
  <cp:version/>
  <cp:contentType/>
  <cp:contentStatus/>
</cp:coreProperties>
</file>