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<sst xmlns="http://schemas.openxmlformats.org/spreadsheetml/2006/main" count="134" uniqueCount="134">
  <si>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</si>
  <si>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</si>
  <si>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</si>
  <si>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</si>
  <si>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</si>
  <si>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</si>
  <si>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</si>
  <si>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</si>
  <si>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</si>
  <si>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</si>
  <si>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</si>
  <si>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</si>
  <si>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</si>
  <si>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</si>
  <si>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</si>
  <si>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</si>
  <si>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</si>
  <si>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</si>
  <si>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</si>
  <si>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</si>
  <si>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</si>
  <si>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</si>
  <si>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</si>
  <si>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</si>
  <si>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</si>
  <si>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</si>
  <si>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</si>
  <si>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</si>
  <si>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</si>
  <si>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</si>
  <si>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</si>
  <si>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</si>
  <si>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</si>
  <si>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</si>
  <si>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</si>
  <si>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</si>
  <si>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</si>
  <si>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</si>
  <si>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</si>
  <si>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</si>
  <si>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</si>
  <si>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</si>
  <si>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</si>
  <si>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</si>
  <si>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</si>
  <si>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</si>
  <si>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</si>
  <si>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</si>
  <si>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</si>
  <si>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</si>
  <si>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</si>
  <si>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</si>
  <si>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</si>
  <si>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</si>
  <si>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</si>
  <si>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</si>
  <si>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</si>
  <si>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</si>
  <si>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</si>
  <si>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</si>
  <si>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</si>
  <si>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</si>
  <si>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</si>
  <si>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</si>
  <si>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</si>
  <si>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</si>
  <si>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</si>
  <si>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</si>
  <si>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</si>
  <si>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</si>
  <si>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</si>
  <si>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</si>
  <si>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</si>
  <si>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</si>
  <si>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</si>
  <si>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</si>
  <si>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</si>
  <si>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</si>
  <si>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</si>
  <si>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</si>
  <si>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</si>
  <si>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</si>
  <si>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</si>
  <si>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</si>
  <si>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</si>
  <si>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</si>
  <si>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</si>
  <si>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</si>
  <si>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</si>
  <si>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</si>
  <si>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</si>
  <si>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</si>
  <si>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</si>
  <si>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</si>
  <si>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</si>
  <si>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</si>
  <si>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</si>
  <si>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</si>
  <si>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</si>
  <si>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</si>
  <si>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</si>
  <si>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</si>
  <si>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</si>
  <si>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</si>
  <si>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</si>
  <si>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</si>
  <si>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</si>
  <si>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</si>
  <si>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</si>
  <si>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</si>
  <si>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</si>
  <si>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</si>
  <si>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</si>
  <si>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</si>
  <si>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</si>
  <si>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</si>
  <si>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</si>
  <si>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</si>
  <si>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</si>
  <si>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</si>
  <si>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</si>
  <si>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</si>
  <si>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</si>
  <si>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</si>
  <si>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</si>
  <si>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</si>
  <si>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</si>
  <si>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</si>
  <si>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</si>
  <si>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</si>
  <si>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</si>
  <si>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</si>
  <si>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</si>
  <si>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05/11/16 - VENCIMENTO 18/11/16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</si>
</sst>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365799</v>
      </c>
      <c r="C7" s="9">
        <f t="shared" si="0"/>
        <v>470460</v>
      </c>
      <c r="D7" s="9">
        <f t="shared" si="0"/>
        <v>521997</v>
      </c>
      <c r="E7" s="9">
        <f t="shared" si="0"/>
        <v>292336</v>
      </c>
      <c r="F7" s="9">
        <f t="shared" si="0"/>
        <v>447397</v>
      </c>
      <c r="G7" s="9">
        <f t="shared" si="0"/>
        <v>715020</v>
      </c>
      <c r="H7" s="9">
        <f t="shared" si="0"/>
        <v>283317</v>
      </c>
      <c r="I7" s="9">
        <f t="shared" si="0"/>
        <v>65974</v>
      </c>
      <c r="J7" s="9">
        <f t="shared" si="0"/>
        <v>207812</v>
      </c>
      <c r="K7" s="9">
        <f t="shared" si="0"/>
        <v>3370112</v>
      </c>
      <c r="L7" s="52"/>
    </row>
    <row r="8" spans="1:11" ht="17.25" customHeight="1">
      <c r="A8" s="10" t="s">
        <v>99</v>
      </c>
      <c r="B8" s="11">
        <f>B9+B12+B16</f>
        <v>176950</v>
      </c>
      <c r="C8" s="11">
        <f aca="true" t="shared" si="1" ref="C8:J8">C9+C12+C16</f>
        <v>239017</v>
      </c>
      <c r="D8" s="11">
        <f t="shared" si="1"/>
        <v>251294</v>
      </c>
      <c r="E8" s="11">
        <f t="shared" si="1"/>
        <v>149535</v>
      </c>
      <c r="F8" s="11">
        <f t="shared" si="1"/>
        <v>214955</v>
      </c>
      <c r="G8" s="11">
        <f t="shared" si="1"/>
        <v>349909</v>
      </c>
      <c r="H8" s="11">
        <f t="shared" si="1"/>
        <v>154444</v>
      </c>
      <c r="I8" s="11">
        <f t="shared" si="1"/>
        <v>30134</v>
      </c>
      <c r="J8" s="11">
        <f t="shared" si="1"/>
        <v>97536</v>
      </c>
      <c r="K8" s="11">
        <f>SUM(B8:J8)</f>
        <v>1663774</v>
      </c>
    </row>
    <row r="9" spans="1:11" ht="17.25" customHeight="1">
      <c r="A9" s="15" t="s">
        <v>17</v>
      </c>
      <c r="B9" s="13">
        <f>+B10+B11</f>
        <v>27291</v>
      </c>
      <c r="C9" s="13">
        <f aca="true" t="shared" si="2" ref="C9:J9">+C10+C11</f>
        <v>40678</v>
      </c>
      <c r="D9" s="13">
        <f t="shared" si="2"/>
        <v>37821</v>
      </c>
      <c r="E9" s="13">
        <f t="shared" si="2"/>
        <v>24365</v>
      </c>
      <c r="F9" s="13">
        <f t="shared" si="2"/>
        <v>26941</v>
      </c>
      <c r="G9" s="13">
        <f t="shared" si="2"/>
        <v>33499</v>
      </c>
      <c r="H9" s="13">
        <f t="shared" si="2"/>
        <v>28247</v>
      </c>
      <c r="I9" s="13">
        <f t="shared" si="2"/>
        <v>5744</v>
      </c>
      <c r="J9" s="13">
        <f t="shared" si="2"/>
        <v>13382</v>
      </c>
      <c r="K9" s="11">
        <f>SUM(B9:J9)</f>
        <v>237968</v>
      </c>
    </row>
    <row r="10" spans="1:11" ht="17.25" customHeight="1">
      <c r="A10" s="29" t="s">
        <v>18</v>
      </c>
      <c r="B10" s="13">
        <v>27291</v>
      </c>
      <c r="C10" s="13">
        <v>40678</v>
      </c>
      <c r="D10" s="13">
        <v>37821</v>
      </c>
      <c r="E10" s="13">
        <v>24365</v>
      </c>
      <c r="F10" s="13">
        <v>26941</v>
      </c>
      <c r="G10" s="13">
        <v>33499</v>
      </c>
      <c r="H10" s="13">
        <v>28247</v>
      </c>
      <c r="I10" s="13">
        <v>5744</v>
      </c>
      <c r="J10" s="13">
        <v>13382</v>
      </c>
      <c r="K10" s="11">
        <f>SUM(B10:J10)</f>
        <v>237968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122043</v>
      </c>
      <c r="C12" s="17">
        <f t="shared" si="3"/>
        <v>164086</v>
      </c>
      <c r="D12" s="17">
        <f t="shared" si="3"/>
        <v>176364</v>
      </c>
      <c r="E12" s="17">
        <f t="shared" si="3"/>
        <v>103762</v>
      </c>
      <c r="F12" s="17">
        <f t="shared" si="3"/>
        <v>150270</v>
      </c>
      <c r="G12" s="17">
        <f t="shared" si="3"/>
        <v>248638</v>
      </c>
      <c r="H12" s="17">
        <f t="shared" si="3"/>
        <v>105673</v>
      </c>
      <c r="I12" s="17">
        <f t="shared" si="3"/>
        <v>19614</v>
      </c>
      <c r="J12" s="17">
        <f t="shared" si="3"/>
        <v>69180</v>
      </c>
      <c r="K12" s="11">
        <f aca="true" t="shared" si="4" ref="K12:K27">SUM(B12:J12)</f>
        <v>1159630</v>
      </c>
    </row>
    <row r="13" spans="1:13" ht="17.25" customHeight="1">
      <c r="A13" s="14" t="s">
        <v>20</v>
      </c>
      <c r="B13" s="13">
        <v>59000</v>
      </c>
      <c r="C13" s="13">
        <v>86139</v>
      </c>
      <c r="D13" s="13">
        <v>93302</v>
      </c>
      <c r="E13" s="13">
        <v>54270</v>
      </c>
      <c r="F13" s="13">
        <v>73837</v>
      </c>
      <c r="G13" s="13">
        <v>113175</v>
      </c>
      <c r="H13" s="13">
        <v>48362</v>
      </c>
      <c r="I13" s="13">
        <v>11193</v>
      </c>
      <c r="J13" s="13">
        <v>36421</v>
      </c>
      <c r="K13" s="11">
        <f t="shared" si="4"/>
        <v>575699</v>
      </c>
      <c r="L13" s="52"/>
      <c r="M13" s="53"/>
    </row>
    <row r="14" spans="1:12" ht="17.25" customHeight="1">
      <c r="A14" s="14" t="s">
        <v>21</v>
      </c>
      <c r="B14" s="13">
        <v>59087</v>
      </c>
      <c r="C14" s="13">
        <v>72227</v>
      </c>
      <c r="D14" s="13">
        <v>78698</v>
      </c>
      <c r="E14" s="13">
        <v>45869</v>
      </c>
      <c r="F14" s="13">
        <v>72783</v>
      </c>
      <c r="G14" s="13">
        <v>129778</v>
      </c>
      <c r="H14" s="13">
        <v>52379</v>
      </c>
      <c r="I14" s="13">
        <v>7695</v>
      </c>
      <c r="J14" s="13">
        <v>31260</v>
      </c>
      <c r="K14" s="11">
        <f t="shared" si="4"/>
        <v>549776</v>
      </c>
      <c r="L14" s="52"/>
    </row>
    <row r="15" spans="1:11" ht="17.25" customHeight="1">
      <c r="A15" s="14" t="s">
        <v>22</v>
      </c>
      <c r="B15" s="13">
        <v>3956</v>
      </c>
      <c r="C15" s="13">
        <v>5720</v>
      </c>
      <c r="D15" s="13">
        <v>4364</v>
      </c>
      <c r="E15" s="13">
        <v>3623</v>
      </c>
      <c r="F15" s="13">
        <v>3650</v>
      </c>
      <c r="G15" s="13">
        <v>5685</v>
      </c>
      <c r="H15" s="13">
        <v>4932</v>
      </c>
      <c r="I15" s="13">
        <v>726</v>
      </c>
      <c r="J15" s="13">
        <v>1499</v>
      </c>
      <c r="K15" s="11">
        <f t="shared" si="4"/>
        <v>34155</v>
      </c>
    </row>
    <row r="16" spans="1:11" ht="17.25" customHeight="1">
      <c r="A16" s="15" t="s">
        <v>95</v>
      </c>
      <c r="B16" s="13">
        <f>B17+B18+B19</f>
        <v>27616</v>
      </c>
      <c r="C16" s="13">
        <f aca="true" t="shared" si="5" ref="C16:J16">C17+C18+C19</f>
        <v>34253</v>
      </c>
      <c r="D16" s="13">
        <f t="shared" si="5"/>
        <v>37109</v>
      </c>
      <c r="E16" s="13">
        <f t="shared" si="5"/>
        <v>21408</v>
      </c>
      <c r="F16" s="13">
        <f t="shared" si="5"/>
        <v>37744</v>
      </c>
      <c r="G16" s="13">
        <f t="shared" si="5"/>
        <v>67772</v>
      </c>
      <c r="H16" s="13">
        <f t="shared" si="5"/>
        <v>20524</v>
      </c>
      <c r="I16" s="13">
        <f t="shared" si="5"/>
        <v>4776</v>
      </c>
      <c r="J16" s="13">
        <f t="shared" si="5"/>
        <v>14974</v>
      </c>
      <c r="K16" s="11">
        <f t="shared" si="4"/>
        <v>266176</v>
      </c>
    </row>
    <row r="17" spans="1:11" ht="17.25" customHeight="1">
      <c r="A17" s="14" t="s">
        <v>96</v>
      </c>
      <c r="B17" s="13">
        <v>14628</v>
      </c>
      <c r="C17" s="13">
        <v>19598</v>
      </c>
      <c r="D17" s="13">
        <v>20031</v>
      </c>
      <c r="E17" s="13">
        <v>11674</v>
      </c>
      <c r="F17" s="13">
        <v>20693</v>
      </c>
      <c r="G17" s="13">
        <v>33598</v>
      </c>
      <c r="H17" s="13">
        <v>11057</v>
      </c>
      <c r="I17" s="13">
        <v>2895</v>
      </c>
      <c r="J17" s="13">
        <v>7836</v>
      </c>
      <c r="K17" s="11">
        <f t="shared" si="4"/>
        <v>142010</v>
      </c>
    </row>
    <row r="18" spans="1:11" ht="17.25" customHeight="1">
      <c r="A18" s="14" t="s">
        <v>97</v>
      </c>
      <c r="B18" s="13">
        <v>12055</v>
      </c>
      <c r="C18" s="13">
        <v>13172</v>
      </c>
      <c r="D18" s="13">
        <v>16163</v>
      </c>
      <c r="E18" s="13">
        <v>8974</v>
      </c>
      <c r="F18" s="13">
        <v>16158</v>
      </c>
      <c r="G18" s="13">
        <v>32729</v>
      </c>
      <c r="H18" s="13">
        <v>8559</v>
      </c>
      <c r="I18" s="13">
        <v>1758</v>
      </c>
      <c r="J18" s="13">
        <v>6772</v>
      </c>
      <c r="K18" s="11">
        <f t="shared" si="4"/>
        <v>116340</v>
      </c>
    </row>
    <row r="19" spans="1:11" ht="17.25" customHeight="1">
      <c r="A19" s="14" t="s">
        <v>98</v>
      </c>
      <c r="B19" s="13">
        <v>933</v>
      </c>
      <c r="C19" s="13">
        <v>1483</v>
      </c>
      <c r="D19" s="13">
        <v>915</v>
      </c>
      <c r="E19" s="13">
        <v>760</v>
      </c>
      <c r="F19" s="13">
        <v>893</v>
      </c>
      <c r="G19" s="13">
        <v>1445</v>
      </c>
      <c r="H19" s="13">
        <v>908</v>
      </c>
      <c r="I19" s="13">
        <v>123</v>
      </c>
      <c r="J19" s="13">
        <v>366</v>
      </c>
      <c r="K19" s="11">
        <f t="shared" si="4"/>
        <v>7826</v>
      </c>
    </row>
    <row r="20" spans="1:11" ht="17.25" customHeight="1">
      <c r="A20" s="16" t="s">
        <v>23</v>
      </c>
      <c r="B20" s="11">
        <f>+B21+B22+B23</f>
        <v>89946</v>
      </c>
      <c r="C20" s="11">
        <f aca="true" t="shared" si="6" ref="C20:J20">+C21+C22+C23</f>
        <v>101173</v>
      </c>
      <c r="D20" s="11">
        <f t="shared" si="6"/>
        <v>124951</v>
      </c>
      <c r="E20" s="11">
        <f t="shared" si="6"/>
        <v>64905</v>
      </c>
      <c r="F20" s="11">
        <f t="shared" si="6"/>
        <v>120936</v>
      </c>
      <c r="G20" s="11">
        <f t="shared" si="6"/>
        <v>215341</v>
      </c>
      <c r="H20" s="11">
        <f t="shared" si="6"/>
        <v>65124</v>
      </c>
      <c r="I20" s="11">
        <f t="shared" si="6"/>
        <v>16265</v>
      </c>
      <c r="J20" s="11">
        <f t="shared" si="6"/>
        <v>46591</v>
      </c>
      <c r="K20" s="11">
        <f t="shared" si="4"/>
        <v>845232</v>
      </c>
    </row>
    <row r="21" spans="1:12" ht="17.25" customHeight="1">
      <c r="A21" s="12" t="s">
        <v>24</v>
      </c>
      <c r="B21" s="13">
        <v>47018</v>
      </c>
      <c r="C21" s="13">
        <v>58211</v>
      </c>
      <c r="D21" s="13">
        <v>71830</v>
      </c>
      <c r="E21" s="13">
        <v>37101</v>
      </c>
      <c r="F21" s="13">
        <v>63897</v>
      </c>
      <c r="G21" s="13">
        <v>102612</v>
      </c>
      <c r="H21" s="13">
        <v>33666</v>
      </c>
      <c r="I21" s="13">
        <v>10018</v>
      </c>
      <c r="J21" s="13">
        <v>26058</v>
      </c>
      <c r="K21" s="11">
        <f t="shared" si="4"/>
        <v>450411</v>
      </c>
      <c r="L21" s="52"/>
    </row>
    <row r="22" spans="1:12" ht="17.25" customHeight="1">
      <c r="A22" s="12" t="s">
        <v>25</v>
      </c>
      <c r="B22" s="13">
        <v>41072</v>
      </c>
      <c r="C22" s="13">
        <v>40710</v>
      </c>
      <c r="D22" s="13">
        <v>50951</v>
      </c>
      <c r="E22" s="13">
        <v>26510</v>
      </c>
      <c r="F22" s="13">
        <v>55159</v>
      </c>
      <c r="G22" s="13">
        <v>109444</v>
      </c>
      <c r="H22" s="13">
        <v>29782</v>
      </c>
      <c r="I22" s="13">
        <v>5890</v>
      </c>
      <c r="J22" s="13">
        <v>19870</v>
      </c>
      <c r="K22" s="11">
        <f t="shared" si="4"/>
        <v>379388</v>
      </c>
      <c r="L22" s="52"/>
    </row>
    <row r="23" spans="1:11" ht="17.25" customHeight="1">
      <c r="A23" s="12" t="s">
        <v>26</v>
      </c>
      <c r="B23" s="13">
        <v>1856</v>
      </c>
      <c r="C23" s="13">
        <v>2252</v>
      </c>
      <c r="D23" s="13">
        <v>2170</v>
      </c>
      <c r="E23" s="13">
        <v>1294</v>
      </c>
      <c r="F23" s="13">
        <v>1880</v>
      </c>
      <c r="G23" s="13">
        <v>3285</v>
      </c>
      <c r="H23" s="13">
        <v>1676</v>
      </c>
      <c r="I23" s="13">
        <v>357</v>
      </c>
      <c r="J23" s="13">
        <v>663</v>
      </c>
      <c r="K23" s="11">
        <f t="shared" si="4"/>
        <v>15433</v>
      </c>
    </row>
    <row r="24" spans="1:11" ht="17.25" customHeight="1">
      <c r="A24" s="16" t="s">
        <v>27</v>
      </c>
      <c r="B24" s="13">
        <f>+B25+B26</f>
        <v>98903</v>
      </c>
      <c r="C24" s="13">
        <f aca="true" t="shared" si="7" ref="C24:J24">+C25+C26</f>
        <v>130270</v>
      </c>
      <c r="D24" s="13">
        <f t="shared" si="7"/>
        <v>145752</v>
      </c>
      <c r="E24" s="13">
        <f t="shared" si="7"/>
        <v>77896</v>
      </c>
      <c r="F24" s="13">
        <f t="shared" si="7"/>
        <v>111506</v>
      </c>
      <c r="G24" s="13">
        <f t="shared" si="7"/>
        <v>149770</v>
      </c>
      <c r="H24" s="13">
        <f t="shared" si="7"/>
        <v>61562</v>
      </c>
      <c r="I24" s="13">
        <f t="shared" si="7"/>
        <v>19575</v>
      </c>
      <c r="J24" s="13">
        <f t="shared" si="7"/>
        <v>63685</v>
      </c>
      <c r="K24" s="11">
        <f t="shared" si="4"/>
        <v>858919</v>
      </c>
    </row>
    <row r="25" spans="1:12" ht="17.25" customHeight="1">
      <c r="A25" s="12" t="s">
        <v>131</v>
      </c>
      <c r="B25" s="13">
        <v>43768</v>
      </c>
      <c r="C25" s="13">
        <v>62210</v>
      </c>
      <c r="D25" s="13">
        <v>76222</v>
      </c>
      <c r="E25" s="13">
        <v>40061</v>
      </c>
      <c r="F25" s="13">
        <v>50839</v>
      </c>
      <c r="G25" s="13">
        <v>63828</v>
      </c>
      <c r="H25" s="13">
        <v>28728</v>
      </c>
      <c r="I25" s="13">
        <v>12170</v>
      </c>
      <c r="J25" s="13">
        <v>32469</v>
      </c>
      <c r="K25" s="11">
        <f t="shared" si="4"/>
        <v>410295</v>
      </c>
      <c r="L25" s="52"/>
    </row>
    <row r="26" spans="1:12" ht="17.25" customHeight="1">
      <c r="A26" s="12" t="s">
        <v>132</v>
      </c>
      <c r="B26" s="13">
        <v>55135</v>
      </c>
      <c r="C26" s="13">
        <v>68060</v>
      </c>
      <c r="D26" s="13">
        <v>69530</v>
      </c>
      <c r="E26" s="13">
        <v>37835</v>
      </c>
      <c r="F26" s="13">
        <v>60667</v>
      </c>
      <c r="G26" s="13">
        <v>85942</v>
      </c>
      <c r="H26" s="13">
        <v>32834</v>
      </c>
      <c r="I26" s="13">
        <v>7405</v>
      </c>
      <c r="J26" s="13">
        <v>31216</v>
      </c>
      <c r="K26" s="11">
        <f t="shared" si="4"/>
        <v>448624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2187</v>
      </c>
      <c r="I27" s="11">
        <v>0</v>
      </c>
      <c r="J27" s="11">
        <v>0</v>
      </c>
      <c r="K27" s="11">
        <f t="shared" si="4"/>
        <v>2187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26185.37</v>
      </c>
      <c r="I35" s="19">
        <v>0</v>
      </c>
      <c r="J35" s="19">
        <v>0</v>
      </c>
      <c r="K35" s="23">
        <f>SUM(B35:J35)</f>
        <v>26185.37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1037472.75</v>
      </c>
      <c r="C47" s="22">
        <f aca="true" t="shared" si="12" ref="C47:H47">+C48+C57</f>
        <v>1489570.0599999998</v>
      </c>
      <c r="D47" s="22">
        <f t="shared" si="12"/>
        <v>1856392.99</v>
      </c>
      <c r="E47" s="22">
        <f t="shared" si="12"/>
        <v>894904.53</v>
      </c>
      <c r="F47" s="22">
        <f t="shared" si="12"/>
        <v>1344786.1900000002</v>
      </c>
      <c r="G47" s="22">
        <f t="shared" si="12"/>
        <v>1811525.47</v>
      </c>
      <c r="H47" s="22">
        <f t="shared" si="12"/>
        <v>856238.13</v>
      </c>
      <c r="I47" s="22">
        <f>+I48+I57</f>
        <v>334320.18999999994</v>
      </c>
      <c r="J47" s="22">
        <f>+J48+J57</f>
        <v>639188.66</v>
      </c>
      <c r="K47" s="22">
        <f>SUM(B47:J47)</f>
        <v>10264398.97</v>
      </c>
    </row>
    <row r="48" spans="1:11" ht="17.25" customHeight="1">
      <c r="A48" s="16" t="s">
        <v>113</v>
      </c>
      <c r="B48" s="23">
        <f>SUM(B49:B56)</f>
        <v>1018671.78</v>
      </c>
      <c r="C48" s="23">
        <f aca="true" t="shared" si="13" ref="C48:J48">SUM(C49:C56)</f>
        <v>1465890.65</v>
      </c>
      <c r="D48" s="23">
        <f t="shared" si="13"/>
        <v>1830556.47</v>
      </c>
      <c r="E48" s="23">
        <f t="shared" si="13"/>
        <v>872186.01</v>
      </c>
      <c r="F48" s="23">
        <f t="shared" si="13"/>
        <v>1321031.35</v>
      </c>
      <c r="G48" s="23">
        <f t="shared" si="13"/>
        <v>1781823.71</v>
      </c>
      <c r="H48" s="23">
        <f t="shared" si="13"/>
        <v>836078.93</v>
      </c>
      <c r="I48" s="23">
        <f t="shared" si="13"/>
        <v>334320.18999999994</v>
      </c>
      <c r="J48" s="23">
        <f t="shared" si="13"/>
        <v>625175.0700000001</v>
      </c>
      <c r="K48" s="23">
        <f aca="true" t="shared" si="14" ref="K48:K57">SUM(B48:J48)</f>
        <v>10085734.16</v>
      </c>
    </row>
    <row r="49" spans="1:11" ht="17.25" customHeight="1">
      <c r="A49" s="34" t="s">
        <v>44</v>
      </c>
      <c r="B49" s="23">
        <f aca="true" t="shared" si="15" ref="B49:H49">ROUND(B30*B7,2)</f>
        <v>1016335.94</v>
      </c>
      <c r="C49" s="23">
        <f t="shared" si="15"/>
        <v>1459178.74</v>
      </c>
      <c r="D49" s="23">
        <f t="shared" si="15"/>
        <v>1826780.7</v>
      </c>
      <c r="E49" s="23">
        <f t="shared" si="15"/>
        <v>870079.64</v>
      </c>
      <c r="F49" s="23">
        <f t="shared" si="15"/>
        <v>1317852.6</v>
      </c>
      <c r="G49" s="23">
        <f t="shared" si="15"/>
        <v>1777182.21</v>
      </c>
      <c r="H49" s="23">
        <f t="shared" si="15"/>
        <v>807481.78</v>
      </c>
      <c r="I49" s="23">
        <f>ROUND(I30*I7,2)</f>
        <v>333254.47</v>
      </c>
      <c r="J49" s="23">
        <f>ROUND(J30*J7,2)</f>
        <v>622958.03</v>
      </c>
      <c r="K49" s="23">
        <f t="shared" si="14"/>
        <v>10031104.11</v>
      </c>
    </row>
    <row r="50" spans="1:11" ht="17.25" customHeight="1">
      <c r="A50" s="34" t="s">
        <v>45</v>
      </c>
      <c r="B50" s="19">
        <v>0</v>
      </c>
      <c r="C50" s="23">
        <f>ROUND(C31*C7,2)</f>
        <v>3243.44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3243.44</v>
      </c>
    </row>
    <row r="51" spans="1:11" ht="17.25" customHeight="1">
      <c r="A51" s="66" t="s">
        <v>106</v>
      </c>
      <c r="B51" s="67">
        <f aca="true" t="shared" si="16" ref="B51:H51">ROUND(B32*B7,2)</f>
        <v>-1755.84</v>
      </c>
      <c r="C51" s="67">
        <f t="shared" si="16"/>
        <v>-2305.25</v>
      </c>
      <c r="D51" s="67">
        <f t="shared" si="16"/>
        <v>-2609.99</v>
      </c>
      <c r="E51" s="67">
        <f t="shared" si="16"/>
        <v>-1339.03</v>
      </c>
      <c r="F51" s="67">
        <f t="shared" si="16"/>
        <v>-2102.77</v>
      </c>
      <c r="G51" s="67">
        <f t="shared" si="16"/>
        <v>-2788.58</v>
      </c>
      <c r="H51" s="67">
        <f t="shared" si="16"/>
        <v>-1303.26</v>
      </c>
      <c r="I51" s="19">
        <v>0</v>
      </c>
      <c r="J51" s="19">
        <v>0</v>
      </c>
      <c r="K51" s="67">
        <f>SUM(B51:J51)</f>
        <v>-14204.72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26185.37</v>
      </c>
      <c r="I53" s="31">
        <f>+I35</f>
        <v>0</v>
      </c>
      <c r="J53" s="31">
        <f>+J35</f>
        <v>0</v>
      </c>
      <c r="K53" s="23">
        <f t="shared" si="14"/>
        <v>26185.37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18800.97</v>
      </c>
      <c r="C57" s="36">
        <v>23679.41</v>
      </c>
      <c r="D57" s="36">
        <v>25836.52</v>
      </c>
      <c r="E57" s="36">
        <v>22718.52</v>
      </c>
      <c r="F57" s="36">
        <v>23754.84</v>
      </c>
      <c r="G57" s="36">
        <v>29701.76</v>
      </c>
      <c r="H57" s="36">
        <v>20159.2</v>
      </c>
      <c r="I57" s="19">
        <v>0</v>
      </c>
      <c r="J57" s="36">
        <v>14013.59</v>
      </c>
      <c r="K57" s="36">
        <f t="shared" si="14"/>
        <v>178664.81000000003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-103705.8</v>
      </c>
      <c r="C61" s="35">
        <f t="shared" si="17"/>
        <v>-154652.82</v>
      </c>
      <c r="D61" s="35">
        <f t="shared" si="17"/>
        <v>-144829.15999999997</v>
      </c>
      <c r="E61" s="35">
        <f t="shared" si="17"/>
        <v>-92587</v>
      </c>
      <c r="F61" s="35">
        <f t="shared" si="17"/>
        <v>-102769.13</v>
      </c>
      <c r="G61" s="35">
        <f t="shared" si="17"/>
        <v>-127302.23</v>
      </c>
      <c r="H61" s="35">
        <f t="shared" si="17"/>
        <v>-107338.6</v>
      </c>
      <c r="I61" s="35">
        <f t="shared" si="17"/>
        <v>-24178.53</v>
      </c>
      <c r="J61" s="35">
        <f t="shared" si="17"/>
        <v>-50851.6</v>
      </c>
      <c r="K61" s="35">
        <f>SUM(B61:J61)</f>
        <v>-908214.8699999999</v>
      </c>
    </row>
    <row r="62" spans="1:11" ht="18.75" customHeight="1">
      <c r="A62" s="16" t="s">
        <v>75</v>
      </c>
      <c r="B62" s="35">
        <f aca="true" t="shared" si="18" ref="B62:J62">B63+B64+B65+B66+B67+B68</f>
        <v>-103705.8</v>
      </c>
      <c r="C62" s="35">
        <f t="shared" si="18"/>
        <v>-154576.4</v>
      </c>
      <c r="D62" s="35">
        <f t="shared" si="18"/>
        <v>-143719.8</v>
      </c>
      <c r="E62" s="35">
        <f t="shared" si="18"/>
        <v>-92587</v>
      </c>
      <c r="F62" s="35">
        <f t="shared" si="18"/>
        <v>-102375.8</v>
      </c>
      <c r="G62" s="35">
        <f t="shared" si="18"/>
        <v>-127296.2</v>
      </c>
      <c r="H62" s="35">
        <f t="shared" si="18"/>
        <v>-107338.6</v>
      </c>
      <c r="I62" s="35">
        <f t="shared" si="18"/>
        <v>-21827.2</v>
      </c>
      <c r="J62" s="35">
        <f t="shared" si="18"/>
        <v>-50851.6</v>
      </c>
      <c r="K62" s="35">
        <f aca="true" t="shared" si="19" ref="K62:K91">SUM(B62:J62)</f>
        <v>-904278.3999999999</v>
      </c>
    </row>
    <row r="63" spans="1:11" ht="18.75" customHeight="1">
      <c r="A63" s="12" t="s">
        <v>76</v>
      </c>
      <c r="B63" s="35">
        <f>-ROUND(B9*$D$3,2)</f>
        <v>-103705.8</v>
      </c>
      <c r="C63" s="35">
        <f aca="true" t="shared" si="20" ref="C63:J63">-ROUND(C9*$D$3,2)</f>
        <v>-154576.4</v>
      </c>
      <c r="D63" s="35">
        <f t="shared" si="20"/>
        <v>-143719.8</v>
      </c>
      <c r="E63" s="35">
        <f t="shared" si="20"/>
        <v>-92587</v>
      </c>
      <c r="F63" s="35">
        <f t="shared" si="20"/>
        <v>-102375.8</v>
      </c>
      <c r="G63" s="35">
        <f t="shared" si="20"/>
        <v>-127296.2</v>
      </c>
      <c r="H63" s="35">
        <f t="shared" si="20"/>
        <v>-107338.6</v>
      </c>
      <c r="I63" s="35">
        <f t="shared" si="20"/>
        <v>-21827.2</v>
      </c>
      <c r="J63" s="35">
        <f t="shared" si="20"/>
        <v>-50851.6</v>
      </c>
      <c r="K63" s="35">
        <f t="shared" si="19"/>
        <v>-904278.3999999999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19">
        <v>0</v>
      </c>
      <c r="C69" s="67">
        <f aca="true" t="shared" si="21" ref="B69:J69">SUM(C70:C99)</f>
        <v>-76.42</v>
      </c>
      <c r="D69" s="67">
        <f t="shared" si="21"/>
        <v>-1109.36</v>
      </c>
      <c r="E69" s="19">
        <v>0</v>
      </c>
      <c r="F69" s="67">
        <f t="shared" si="21"/>
        <v>-393.33</v>
      </c>
      <c r="G69" s="67">
        <f t="shared" si="21"/>
        <v>-6.03</v>
      </c>
      <c r="H69" s="19">
        <v>0</v>
      </c>
      <c r="I69" s="67">
        <f t="shared" si="21"/>
        <v>-2351.33</v>
      </c>
      <c r="J69" s="19">
        <v>0</v>
      </c>
      <c r="K69" s="67">
        <f t="shared" si="19"/>
        <v>-3936.47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933766.95</v>
      </c>
      <c r="C104" s="24">
        <f t="shared" si="22"/>
        <v>1334917.24</v>
      </c>
      <c r="D104" s="24">
        <f t="shared" si="22"/>
        <v>1711563.8299999998</v>
      </c>
      <c r="E104" s="24">
        <f t="shared" si="22"/>
        <v>802317.53</v>
      </c>
      <c r="F104" s="24">
        <f t="shared" si="22"/>
        <v>1242017.06</v>
      </c>
      <c r="G104" s="24">
        <f t="shared" si="22"/>
        <v>1684223.24</v>
      </c>
      <c r="H104" s="24">
        <f t="shared" si="22"/>
        <v>748899.53</v>
      </c>
      <c r="I104" s="24">
        <f>+I105+I106</f>
        <v>310141.6599999999</v>
      </c>
      <c r="J104" s="24">
        <f>+J105+J106</f>
        <v>588337.06</v>
      </c>
      <c r="K104" s="48">
        <f>SUM(B104:J104)</f>
        <v>9356184.1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914965.98</v>
      </c>
      <c r="C105" s="24">
        <f t="shared" si="23"/>
        <v>1311237.83</v>
      </c>
      <c r="D105" s="24">
        <f t="shared" si="23"/>
        <v>1685727.3099999998</v>
      </c>
      <c r="E105" s="24">
        <f t="shared" si="23"/>
        <v>779599.01</v>
      </c>
      <c r="F105" s="24">
        <f t="shared" si="23"/>
        <v>1218262.22</v>
      </c>
      <c r="G105" s="24">
        <f t="shared" si="23"/>
        <v>1654521.48</v>
      </c>
      <c r="H105" s="24">
        <f t="shared" si="23"/>
        <v>728740.3300000001</v>
      </c>
      <c r="I105" s="24">
        <f t="shared" si="23"/>
        <v>310141.6599999999</v>
      </c>
      <c r="J105" s="24">
        <f t="shared" si="23"/>
        <v>574323.4700000001</v>
      </c>
      <c r="K105" s="48">
        <f>SUM(B105:J105)</f>
        <v>9177519.290000001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18800.97</v>
      </c>
      <c r="C106" s="24">
        <f t="shared" si="24"/>
        <v>23679.41</v>
      </c>
      <c r="D106" s="24">
        <f t="shared" si="24"/>
        <v>25836.52</v>
      </c>
      <c r="E106" s="24">
        <f t="shared" si="24"/>
        <v>22718.52</v>
      </c>
      <c r="F106" s="24">
        <f t="shared" si="24"/>
        <v>23754.84</v>
      </c>
      <c r="G106" s="24">
        <f t="shared" si="24"/>
        <v>29701.76</v>
      </c>
      <c r="H106" s="24">
        <f t="shared" si="24"/>
        <v>20159.2</v>
      </c>
      <c r="I106" s="19">
        <f t="shared" si="24"/>
        <v>0</v>
      </c>
      <c r="J106" s="24">
        <f t="shared" si="24"/>
        <v>14013.59</v>
      </c>
      <c r="K106" s="48">
        <f>SUM(B106:J106)</f>
        <v>178664.81000000003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9356184.1</v>
      </c>
      <c r="L112" s="54"/>
    </row>
    <row r="113" spans="1:11" ht="18.75" customHeight="1">
      <c r="A113" s="26" t="s">
        <v>71</v>
      </c>
      <c r="B113" s="27">
        <v>129636.93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129636.93</v>
      </c>
    </row>
    <row r="114" spans="1:11" ht="18.75" customHeight="1">
      <c r="A114" s="26" t="s">
        <v>72</v>
      </c>
      <c r="B114" s="27">
        <v>804130.02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804130.02</v>
      </c>
    </row>
    <row r="115" spans="1:11" ht="18.75" customHeight="1">
      <c r="A115" s="26" t="s">
        <v>73</v>
      </c>
      <c r="B115" s="40">
        <v>0</v>
      </c>
      <c r="C115" s="27">
        <f>+C104</f>
        <v>1334917.24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1334917.24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1711563.8299999998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1711563.8299999998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802317.53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802317.53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230442.68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230442.68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428585.5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428585.5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67907.61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67907.61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515081.27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515081.27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518892.35</v>
      </c>
      <c r="H122" s="40">
        <v>0</v>
      </c>
      <c r="I122" s="40">
        <v>0</v>
      </c>
      <c r="J122" s="40">
        <v>0</v>
      </c>
      <c r="K122" s="41">
        <f t="shared" si="25"/>
        <v>518892.35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42406.1</v>
      </c>
      <c r="H123" s="40">
        <v>0</v>
      </c>
      <c r="I123" s="40">
        <v>0</v>
      </c>
      <c r="J123" s="40">
        <v>0</v>
      </c>
      <c r="K123" s="41">
        <f t="shared" si="25"/>
        <v>42406.1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253234.37</v>
      </c>
      <c r="H124" s="40">
        <v>0</v>
      </c>
      <c r="I124" s="40">
        <v>0</v>
      </c>
      <c r="J124" s="40">
        <v>0</v>
      </c>
      <c r="K124" s="41">
        <f t="shared" si="25"/>
        <v>253234.37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215324.79</v>
      </c>
      <c r="H125" s="40">
        <v>0</v>
      </c>
      <c r="I125" s="40">
        <v>0</v>
      </c>
      <c r="J125" s="40">
        <v>0</v>
      </c>
      <c r="K125" s="41">
        <f t="shared" si="25"/>
        <v>215324.79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654365.63</v>
      </c>
      <c r="H126" s="40">
        <v>0</v>
      </c>
      <c r="I126" s="40">
        <v>0</v>
      </c>
      <c r="J126" s="40">
        <v>0</v>
      </c>
      <c r="K126" s="41">
        <f t="shared" si="25"/>
        <v>654365.63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259754.55</v>
      </c>
      <c r="I127" s="40">
        <v>0</v>
      </c>
      <c r="J127" s="40">
        <v>0</v>
      </c>
      <c r="K127" s="41">
        <f t="shared" si="25"/>
        <v>259754.55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489144.98</v>
      </c>
      <c r="I128" s="40">
        <v>0</v>
      </c>
      <c r="J128" s="40">
        <v>0</v>
      </c>
      <c r="K128" s="41">
        <f t="shared" si="25"/>
        <v>489144.98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310141.66</v>
      </c>
      <c r="J129" s="40">
        <v>0</v>
      </c>
      <c r="K129" s="41">
        <f t="shared" si="25"/>
        <v>310141.66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588337.06</v>
      </c>
      <c r="K130" s="44">
        <f t="shared" si="25"/>
        <v>588337.06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2016-11-17T18:46:25Z</dcterms:modified>
  <cp:category/>
  <cp:version/>
  <cp:contentType/>
  <cp:contentStatus/>
</cp:coreProperties>
</file>