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<sst xmlns="http://schemas.openxmlformats.org/spreadsheetml/2006/main" count="134" uniqueCount="134">
  <si>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</si>
  <si>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</si>
  <si>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</si>
  <si>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</si>
  <si>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</si>
  <si>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</si>
  <si>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</si>
  <si>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</si>
  <si>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</si>
  <si>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</si>
  <si>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</si>
  <si>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</si>
  <si>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</si>
  <si>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</si>
  <si>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</si>
  <si>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</si>
  <si>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</si>
  <si>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</si>
  <si>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</si>
  <si>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</si>
  <si>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</si>
  <si>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</si>
  <si>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</si>
  <si>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</si>
  <si>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</si>
  <si>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</si>
  <si>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</si>
  <si>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</si>
  <si>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</si>
  <si>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</si>
  <si>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</si>
  <si>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</si>
  <si>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</si>
  <si>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</si>
  <si>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</si>
  <si>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</si>
  <si>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</si>
  <si>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</si>
  <si>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</si>
  <si>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</si>
  <si>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</si>
  <si>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</si>
  <si>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</si>
  <si>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</si>
  <si>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</si>
  <si>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</si>
  <si>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</si>
  <si>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</si>
  <si>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</si>
  <si>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</si>
  <si>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</si>
  <si>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</si>
  <si>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</si>
  <si>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</si>
  <si>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</si>
  <si>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</si>
  <si>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</si>
  <si>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</si>
  <si>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</si>
  <si>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</si>
  <si>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</si>
  <si>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</si>
  <si>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</si>
  <si>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</si>
  <si>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</si>
  <si>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</si>
  <si>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</si>
  <si>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</si>
  <si>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</si>
  <si>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</si>
  <si>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</si>
  <si>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</si>
  <si>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</si>
  <si>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</si>
  <si>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</si>
  <si>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</si>
  <si>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</si>
  <si>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</si>
  <si>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</si>
  <si>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</si>
  <si>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</si>
  <si>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</si>
  <si>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</si>
  <si>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</si>
  <si>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</si>
  <si>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</si>
  <si>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</si>
  <si>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</si>
  <si>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</si>
  <si>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</si>
  <si>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</si>
  <si>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</si>
  <si>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</si>
  <si>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</si>
  <si>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</si>
  <si>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</si>
  <si>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</si>
  <si>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</si>
  <si>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</si>
  <si>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</si>
  <si>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</si>
  <si>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</si>
  <si>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</si>
  <si>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</si>
  <si>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</si>
  <si>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</si>
  <si>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</si>
  <si>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</si>
  <si>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</si>
  <si>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</si>
  <si>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</si>
  <si>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</si>
  <si>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</si>
  <si>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</si>
  <si>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</si>
  <si>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</si>
  <si>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</si>
  <si>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</si>
  <si>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</si>
  <si>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</si>
  <si>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</si>
  <si>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</si>
  <si>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</si>
  <si>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</si>
  <si>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</si>
  <si>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</si>
  <si>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</si>
  <si>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</si>
  <si>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</si>
  <si>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</si>
  <si>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</si>
  <si>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</si>
  <si>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</si>
  <si>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03/11/16 - VENCIMENTO 17/11/16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</si>
</sst>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610893</v>
      </c>
      <c r="C7" s="9">
        <f t="shared" si="0"/>
        <v>764653</v>
      </c>
      <c r="D7" s="9">
        <f t="shared" si="0"/>
        <v>790675</v>
      </c>
      <c r="E7" s="9">
        <f t="shared" si="0"/>
        <v>533070</v>
      </c>
      <c r="F7" s="9">
        <f t="shared" si="0"/>
        <v>724991</v>
      </c>
      <c r="G7" s="9">
        <f t="shared" si="0"/>
        <v>1229173</v>
      </c>
      <c r="H7" s="9">
        <f t="shared" si="0"/>
        <v>574842</v>
      </c>
      <c r="I7" s="9">
        <f t="shared" si="0"/>
        <v>123057</v>
      </c>
      <c r="J7" s="9">
        <f t="shared" si="0"/>
        <v>326597</v>
      </c>
      <c r="K7" s="9">
        <f t="shared" si="0"/>
        <v>5677951</v>
      </c>
      <c r="L7" s="52"/>
    </row>
    <row r="8" spans="1:11" ht="17.25" customHeight="1">
      <c r="A8" s="10" t="s">
        <v>99</v>
      </c>
      <c r="B8" s="11">
        <f>B9+B12+B16</f>
        <v>294467</v>
      </c>
      <c r="C8" s="11">
        <f aca="true" t="shared" si="1" ref="C8:J8">C9+C12+C16</f>
        <v>379840</v>
      </c>
      <c r="D8" s="11">
        <f t="shared" si="1"/>
        <v>367878</v>
      </c>
      <c r="E8" s="11">
        <f t="shared" si="1"/>
        <v>266665</v>
      </c>
      <c r="F8" s="11">
        <f t="shared" si="1"/>
        <v>350803</v>
      </c>
      <c r="G8" s="11">
        <f t="shared" si="1"/>
        <v>599531</v>
      </c>
      <c r="H8" s="11">
        <f t="shared" si="1"/>
        <v>305096</v>
      </c>
      <c r="I8" s="11">
        <f t="shared" si="1"/>
        <v>55222</v>
      </c>
      <c r="J8" s="11">
        <f t="shared" si="1"/>
        <v>148981</v>
      </c>
      <c r="K8" s="11">
        <f>SUM(B8:J8)</f>
        <v>2768483</v>
      </c>
    </row>
    <row r="9" spans="1:11" ht="17.25" customHeight="1">
      <c r="A9" s="15" t="s">
        <v>17</v>
      </c>
      <c r="B9" s="13">
        <f>+B10+B11</f>
        <v>35725</v>
      </c>
      <c r="C9" s="13">
        <f aca="true" t="shared" si="2" ref="C9:J9">+C10+C11</f>
        <v>48497</v>
      </c>
      <c r="D9" s="13">
        <f t="shared" si="2"/>
        <v>41668</v>
      </c>
      <c r="E9" s="13">
        <f t="shared" si="2"/>
        <v>32243</v>
      </c>
      <c r="F9" s="13">
        <f t="shared" si="2"/>
        <v>37700</v>
      </c>
      <c r="G9" s="13">
        <f t="shared" si="2"/>
        <v>49576</v>
      </c>
      <c r="H9" s="13">
        <f t="shared" si="2"/>
        <v>45125</v>
      </c>
      <c r="I9" s="13">
        <f t="shared" si="2"/>
        <v>7481</v>
      </c>
      <c r="J9" s="13">
        <f t="shared" si="2"/>
        <v>15772</v>
      </c>
      <c r="K9" s="11">
        <f>SUM(B9:J9)</f>
        <v>313787</v>
      </c>
    </row>
    <row r="10" spans="1:11" ht="17.25" customHeight="1">
      <c r="A10" s="29" t="s">
        <v>18</v>
      </c>
      <c r="B10" s="13">
        <v>35725</v>
      </c>
      <c r="C10" s="13">
        <v>48497</v>
      </c>
      <c r="D10" s="13">
        <v>41668</v>
      </c>
      <c r="E10" s="13">
        <v>32243</v>
      </c>
      <c r="F10" s="13">
        <v>37700</v>
      </c>
      <c r="G10" s="13">
        <v>49576</v>
      </c>
      <c r="H10" s="13">
        <v>45125</v>
      </c>
      <c r="I10" s="13">
        <v>7481</v>
      </c>
      <c r="J10" s="13">
        <v>15772</v>
      </c>
      <c r="K10" s="11">
        <f>SUM(B10:J10)</f>
        <v>313787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214428</v>
      </c>
      <c r="C12" s="17">
        <f t="shared" si="3"/>
        <v>278034</v>
      </c>
      <c r="D12" s="17">
        <f t="shared" si="3"/>
        <v>273142</v>
      </c>
      <c r="E12" s="17">
        <f t="shared" si="3"/>
        <v>196732</v>
      </c>
      <c r="F12" s="17">
        <f t="shared" si="3"/>
        <v>254709</v>
      </c>
      <c r="G12" s="17">
        <f t="shared" si="3"/>
        <v>443703</v>
      </c>
      <c r="H12" s="17">
        <f t="shared" si="3"/>
        <v>220400</v>
      </c>
      <c r="I12" s="17">
        <f t="shared" si="3"/>
        <v>39285</v>
      </c>
      <c r="J12" s="17">
        <f t="shared" si="3"/>
        <v>110799</v>
      </c>
      <c r="K12" s="11">
        <f aca="true" t="shared" si="4" ref="K12:K27">SUM(B12:J12)</f>
        <v>2031232</v>
      </c>
    </row>
    <row r="13" spans="1:13" ht="17.25" customHeight="1">
      <c r="A13" s="14" t="s">
        <v>20</v>
      </c>
      <c r="B13" s="13">
        <v>98526</v>
      </c>
      <c r="C13" s="13">
        <v>137253</v>
      </c>
      <c r="D13" s="13">
        <v>138615</v>
      </c>
      <c r="E13" s="13">
        <v>97557</v>
      </c>
      <c r="F13" s="13">
        <v>123932</v>
      </c>
      <c r="G13" s="13">
        <v>203673</v>
      </c>
      <c r="H13" s="13">
        <v>97258</v>
      </c>
      <c r="I13" s="13">
        <v>21080</v>
      </c>
      <c r="J13" s="13">
        <v>55929</v>
      </c>
      <c r="K13" s="11">
        <f t="shared" si="4"/>
        <v>973823</v>
      </c>
      <c r="L13" s="52"/>
      <c r="M13" s="53"/>
    </row>
    <row r="14" spans="1:12" ht="17.25" customHeight="1">
      <c r="A14" s="14" t="s">
        <v>21</v>
      </c>
      <c r="B14" s="13">
        <v>105858</v>
      </c>
      <c r="C14" s="13">
        <v>125806</v>
      </c>
      <c r="D14" s="13">
        <v>124057</v>
      </c>
      <c r="E14" s="13">
        <v>89663</v>
      </c>
      <c r="F14" s="13">
        <v>120908</v>
      </c>
      <c r="G14" s="13">
        <v>224224</v>
      </c>
      <c r="H14" s="13">
        <v>105501</v>
      </c>
      <c r="I14" s="13">
        <v>15569</v>
      </c>
      <c r="J14" s="13">
        <v>51451</v>
      </c>
      <c r="K14" s="11">
        <f t="shared" si="4"/>
        <v>963037</v>
      </c>
      <c r="L14" s="52"/>
    </row>
    <row r="15" spans="1:11" ht="17.25" customHeight="1">
      <c r="A15" s="14" t="s">
        <v>22</v>
      </c>
      <c r="B15" s="13">
        <v>10044</v>
      </c>
      <c r="C15" s="13">
        <v>14975</v>
      </c>
      <c r="D15" s="13">
        <v>10470</v>
      </c>
      <c r="E15" s="13">
        <v>9512</v>
      </c>
      <c r="F15" s="13">
        <v>9869</v>
      </c>
      <c r="G15" s="13">
        <v>15806</v>
      </c>
      <c r="H15" s="13">
        <v>17641</v>
      </c>
      <c r="I15" s="13">
        <v>2636</v>
      </c>
      <c r="J15" s="13">
        <v>3419</v>
      </c>
      <c r="K15" s="11">
        <f t="shared" si="4"/>
        <v>94372</v>
      </c>
    </row>
    <row r="16" spans="1:11" ht="17.25" customHeight="1">
      <c r="A16" s="15" t="s">
        <v>95</v>
      </c>
      <c r="B16" s="13">
        <f>B17+B18+B19</f>
        <v>44314</v>
      </c>
      <c r="C16" s="13">
        <f aca="true" t="shared" si="5" ref="C16:J16">C17+C18+C19</f>
        <v>53309</v>
      </c>
      <c r="D16" s="13">
        <f t="shared" si="5"/>
        <v>53068</v>
      </c>
      <c r="E16" s="13">
        <f t="shared" si="5"/>
        <v>37690</v>
      </c>
      <c r="F16" s="13">
        <f t="shared" si="5"/>
        <v>58394</v>
      </c>
      <c r="G16" s="13">
        <f t="shared" si="5"/>
        <v>106252</v>
      </c>
      <c r="H16" s="13">
        <f t="shared" si="5"/>
        <v>39571</v>
      </c>
      <c r="I16" s="13">
        <f t="shared" si="5"/>
        <v>8456</v>
      </c>
      <c r="J16" s="13">
        <f t="shared" si="5"/>
        <v>22410</v>
      </c>
      <c r="K16" s="11">
        <f t="shared" si="4"/>
        <v>423464</v>
      </c>
    </row>
    <row r="17" spans="1:11" ht="17.25" customHeight="1">
      <c r="A17" s="14" t="s">
        <v>96</v>
      </c>
      <c r="B17" s="13">
        <v>24287</v>
      </c>
      <c r="C17" s="13">
        <v>31590</v>
      </c>
      <c r="D17" s="13">
        <v>29835</v>
      </c>
      <c r="E17" s="13">
        <v>21082</v>
      </c>
      <c r="F17" s="13">
        <v>33525</v>
      </c>
      <c r="G17" s="13">
        <v>57772</v>
      </c>
      <c r="H17" s="13">
        <v>23154</v>
      </c>
      <c r="I17" s="13">
        <v>5059</v>
      </c>
      <c r="J17" s="13">
        <v>12355</v>
      </c>
      <c r="K17" s="11">
        <f t="shared" si="4"/>
        <v>238659</v>
      </c>
    </row>
    <row r="18" spans="1:11" ht="17.25" customHeight="1">
      <c r="A18" s="14" t="s">
        <v>97</v>
      </c>
      <c r="B18" s="13">
        <v>17808</v>
      </c>
      <c r="C18" s="13">
        <v>18691</v>
      </c>
      <c r="D18" s="13">
        <v>21345</v>
      </c>
      <c r="E18" s="13">
        <v>14850</v>
      </c>
      <c r="F18" s="13">
        <v>22688</v>
      </c>
      <c r="G18" s="13">
        <v>44938</v>
      </c>
      <c r="H18" s="13">
        <v>13176</v>
      </c>
      <c r="I18" s="13">
        <v>2907</v>
      </c>
      <c r="J18" s="13">
        <v>9307</v>
      </c>
      <c r="K18" s="11">
        <f t="shared" si="4"/>
        <v>165710</v>
      </c>
    </row>
    <row r="19" spans="1:11" ht="17.25" customHeight="1">
      <c r="A19" s="14" t="s">
        <v>98</v>
      </c>
      <c r="B19" s="13">
        <v>2219</v>
      </c>
      <c r="C19" s="13">
        <v>3028</v>
      </c>
      <c r="D19" s="13">
        <v>1888</v>
      </c>
      <c r="E19" s="13">
        <v>1758</v>
      </c>
      <c r="F19" s="13">
        <v>2181</v>
      </c>
      <c r="G19" s="13">
        <v>3542</v>
      </c>
      <c r="H19" s="13">
        <v>3241</v>
      </c>
      <c r="I19" s="13">
        <v>490</v>
      </c>
      <c r="J19" s="13">
        <v>748</v>
      </c>
      <c r="K19" s="11">
        <f t="shared" si="4"/>
        <v>19095</v>
      </c>
    </row>
    <row r="20" spans="1:11" ht="17.25" customHeight="1">
      <c r="A20" s="16" t="s">
        <v>23</v>
      </c>
      <c r="B20" s="11">
        <f>+B21+B22+B23</f>
        <v>152579</v>
      </c>
      <c r="C20" s="11">
        <f aca="true" t="shared" si="6" ref="C20:J20">+C21+C22+C23</f>
        <v>169172</v>
      </c>
      <c r="D20" s="11">
        <f t="shared" si="6"/>
        <v>190326</v>
      </c>
      <c r="E20" s="11">
        <f t="shared" si="6"/>
        <v>123193</v>
      </c>
      <c r="F20" s="11">
        <f t="shared" si="6"/>
        <v>192391</v>
      </c>
      <c r="G20" s="11">
        <f t="shared" si="6"/>
        <v>363368</v>
      </c>
      <c r="H20" s="11">
        <f t="shared" si="6"/>
        <v>132282</v>
      </c>
      <c r="I20" s="11">
        <f t="shared" si="6"/>
        <v>30508</v>
      </c>
      <c r="J20" s="11">
        <f t="shared" si="6"/>
        <v>74187</v>
      </c>
      <c r="K20" s="11">
        <f t="shared" si="4"/>
        <v>1428006</v>
      </c>
    </row>
    <row r="21" spans="1:12" ht="17.25" customHeight="1">
      <c r="A21" s="12" t="s">
        <v>24</v>
      </c>
      <c r="B21" s="13">
        <v>77796</v>
      </c>
      <c r="C21" s="13">
        <v>95679</v>
      </c>
      <c r="D21" s="13">
        <v>108437</v>
      </c>
      <c r="E21" s="13">
        <v>68441</v>
      </c>
      <c r="F21" s="13">
        <v>105406</v>
      </c>
      <c r="G21" s="13">
        <v>184163</v>
      </c>
      <c r="H21" s="13">
        <v>71546</v>
      </c>
      <c r="I21" s="13">
        <v>18207</v>
      </c>
      <c r="J21" s="13">
        <v>41010</v>
      </c>
      <c r="K21" s="11">
        <f t="shared" si="4"/>
        <v>770685</v>
      </c>
      <c r="L21" s="52"/>
    </row>
    <row r="22" spans="1:12" ht="17.25" customHeight="1">
      <c r="A22" s="12" t="s">
        <v>25</v>
      </c>
      <c r="B22" s="13">
        <v>70258</v>
      </c>
      <c r="C22" s="13">
        <v>68081</v>
      </c>
      <c r="D22" s="13">
        <v>77449</v>
      </c>
      <c r="E22" s="13">
        <v>51443</v>
      </c>
      <c r="F22" s="13">
        <v>82781</v>
      </c>
      <c r="G22" s="13">
        <v>171483</v>
      </c>
      <c r="H22" s="13">
        <v>54928</v>
      </c>
      <c r="I22" s="13">
        <v>11306</v>
      </c>
      <c r="J22" s="13">
        <v>31712</v>
      </c>
      <c r="K22" s="11">
        <f t="shared" si="4"/>
        <v>619441</v>
      </c>
      <c r="L22" s="52"/>
    </row>
    <row r="23" spans="1:11" ht="17.25" customHeight="1">
      <c r="A23" s="12" t="s">
        <v>26</v>
      </c>
      <c r="B23" s="13">
        <v>4525</v>
      </c>
      <c r="C23" s="13">
        <v>5412</v>
      </c>
      <c r="D23" s="13">
        <v>4440</v>
      </c>
      <c r="E23" s="13">
        <v>3309</v>
      </c>
      <c r="F23" s="13">
        <v>4204</v>
      </c>
      <c r="G23" s="13">
        <v>7722</v>
      </c>
      <c r="H23" s="13">
        <v>5808</v>
      </c>
      <c r="I23" s="13">
        <v>995</v>
      </c>
      <c r="J23" s="13">
        <v>1465</v>
      </c>
      <c r="K23" s="11">
        <f t="shared" si="4"/>
        <v>37880</v>
      </c>
    </row>
    <row r="24" spans="1:11" ht="17.25" customHeight="1">
      <c r="A24" s="16" t="s">
        <v>27</v>
      </c>
      <c r="B24" s="13">
        <f>+B25+B26</f>
        <v>163847</v>
      </c>
      <c r="C24" s="13">
        <f aca="true" t="shared" si="7" ref="C24:J24">+C25+C26</f>
        <v>215641</v>
      </c>
      <c r="D24" s="13">
        <f t="shared" si="7"/>
        <v>232471</v>
      </c>
      <c r="E24" s="13">
        <f t="shared" si="7"/>
        <v>143212</v>
      </c>
      <c r="F24" s="13">
        <f t="shared" si="7"/>
        <v>181797</v>
      </c>
      <c r="G24" s="13">
        <f t="shared" si="7"/>
        <v>266274</v>
      </c>
      <c r="H24" s="13">
        <f t="shared" si="7"/>
        <v>128866</v>
      </c>
      <c r="I24" s="13">
        <f t="shared" si="7"/>
        <v>37327</v>
      </c>
      <c r="J24" s="13">
        <f t="shared" si="7"/>
        <v>103429</v>
      </c>
      <c r="K24" s="11">
        <f t="shared" si="4"/>
        <v>1472864</v>
      </c>
    </row>
    <row r="25" spans="1:12" ht="17.25" customHeight="1">
      <c r="A25" s="12" t="s">
        <v>131</v>
      </c>
      <c r="B25" s="13">
        <v>65220</v>
      </c>
      <c r="C25" s="13">
        <v>95536</v>
      </c>
      <c r="D25" s="13">
        <v>112415</v>
      </c>
      <c r="E25" s="13">
        <v>66053</v>
      </c>
      <c r="F25" s="13">
        <v>78792</v>
      </c>
      <c r="G25" s="13">
        <v>107914</v>
      </c>
      <c r="H25" s="13">
        <v>52545</v>
      </c>
      <c r="I25" s="13">
        <v>19819</v>
      </c>
      <c r="J25" s="13">
        <v>47358</v>
      </c>
      <c r="K25" s="11">
        <f t="shared" si="4"/>
        <v>645652</v>
      </c>
      <c r="L25" s="52"/>
    </row>
    <row r="26" spans="1:12" ht="17.25" customHeight="1">
      <c r="A26" s="12" t="s">
        <v>132</v>
      </c>
      <c r="B26" s="13">
        <v>98627</v>
      </c>
      <c r="C26" s="13">
        <v>120105</v>
      </c>
      <c r="D26" s="13">
        <v>120056</v>
      </c>
      <c r="E26" s="13">
        <v>77159</v>
      </c>
      <c r="F26" s="13">
        <v>103005</v>
      </c>
      <c r="G26" s="13">
        <v>158360</v>
      </c>
      <c r="H26" s="13">
        <v>76321</v>
      </c>
      <c r="I26" s="13">
        <v>17508</v>
      </c>
      <c r="J26" s="13">
        <v>56071</v>
      </c>
      <c r="K26" s="11">
        <f t="shared" si="4"/>
        <v>827212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8598</v>
      </c>
      <c r="I27" s="11">
        <v>0</v>
      </c>
      <c r="J27" s="11">
        <v>0</v>
      </c>
      <c r="K27" s="11">
        <f t="shared" si="4"/>
        <v>8598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7913.38</v>
      </c>
      <c r="I35" s="19">
        <v>0</v>
      </c>
      <c r="J35" s="19">
        <v>0</v>
      </c>
      <c r="K35" s="23">
        <f>SUM(B35:J35)</f>
        <v>7913.38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1717265.47</v>
      </c>
      <c r="C47" s="22">
        <f aca="true" t="shared" si="12" ref="C47:H47">+C48+C57</f>
        <v>2402625.730000001</v>
      </c>
      <c r="D47" s="22">
        <f t="shared" si="12"/>
        <v>2795315.13</v>
      </c>
      <c r="E47" s="22">
        <f t="shared" si="12"/>
        <v>1610298.46</v>
      </c>
      <c r="F47" s="22">
        <f t="shared" si="12"/>
        <v>2161162.39</v>
      </c>
      <c r="G47" s="22">
        <f t="shared" si="12"/>
        <v>3087447.56</v>
      </c>
      <c r="H47" s="22">
        <f t="shared" si="12"/>
        <v>1667500.5299999998</v>
      </c>
      <c r="I47" s="22">
        <f>+I48+I57</f>
        <v>622663.5399999999</v>
      </c>
      <c r="J47" s="22">
        <f>+J48+J57</f>
        <v>995270.46</v>
      </c>
      <c r="K47" s="22">
        <f>SUM(B47:J47)</f>
        <v>17059549.27</v>
      </c>
    </row>
    <row r="48" spans="1:11" ht="17.25" customHeight="1">
      <c r="A48" s="16" t="s">
        <v>113</v>
      </c>
      <c r="B48" s="23">
        <f>SUM(B49:B56)</f>
        <v>1698464.5</v>
      </c>
      <c r="C48" s="23">
        <f aca="true" t="shared" si="13" ref="C48:J48">SUM(C49:C56)</f>
        <v>2378946.3200000008</v>
      </c>
      <c r="D48" s="23">
        <f t="shared" si="13"/>
        <v>2769478.61</v>
      </c>
      <c r="E48" s="23">
        <f t="shared" si="13"/>
        <v>1587579.94</v>
      </c>
      <c r="F48" s="23">
        <f t="shared" si="13"/>
        <v>2137407.5500000003</v>
      </c>
      <c r="G48" s="23">
        <f t="shared" si="13"/>
        <v>3057745.8000000003</v>
      </c>
      <c r="H48" s="23">
        <f t="shared" si="13"/>
        <v>1647341.3299999998</v>
      </c>
      <c r="I48" s="23">
        <f t="shared" si="13"/>
        <v>622663.5399999999</v>
      </c>
      <c r="J48" s="23">
        <f t="shared" si="13"/>
        <v>981256.87</v>
      </c>
      <c r="K48" s="23">
        <f aca="true" t="shared" si="14" ref="K48:K57">SUM(B48:J48)</f>
        <v>16880884.46</v>
      </c>
    </row>
    <row r="49" spans="1:11" ht="17.25" customHeight="1">
      <c r="A49" s="34" t="s">
        <v>44</v>
      </c>
      <c r="B49" s="23">
        <f aca="true" t="shared" si="15" ref="B49:H49">ROUND(B30*B7,2)</f>
        <v>1697305.11</v>
      </c>
      <c r="C49" s="23">
        <f t="shared" si="15"/>
        <v>2371647.74</v>
      </c>
      <c r="D49" s="23">
        <f t="shared" si="15"/>
        <v>2767046.23</v>
      </c>
      <c r="E49" s="23">
        <f t="shared" si="15"/>
        <v>1586576.24</v>
      </c>
      <c r="F49" s="23">
        <f t="shared" si="15"/>
        <v>2135533.49</v>
      </c>
      <c r="G49" s="23">
        <f t="shared" si="15"/>
        <v>3055109.49</v>
      </c>
      <c r="H49" s="23">
        <f t="shared" si="15"/>
        <v>1638357.18</v>
      </c>
      <c r="I49" s="23">
        <f>ROUND(I30*I7,2)</f>
        <v>621597.82</v>
      </c>
      <c r="J49" s="23">
        <f>ROUND(J30*J7,2)</f>
        <v>979039.83</v>
      </c>
      <c r="K49" s="23">
        <f t="shared" si="14"/>
        <v>16852213.13</v>
      </c>
    </row>
    <row r="50" spans="1:11" ht="17.25" customHeight="1">
      <c r="A50" s="34" t="s">
        <v>45</v>
      </c>
      <c r="B50" s="19">
        <v>0</v>
      </c>
      <c r="C50" s="23">
        <f>ROUND(C31*C7,2)</f>
        <v>5271.66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5271.66</v>
      </c>
    </row>
    <row r="51" spans="1:11" ht="17.25" customHeight="1">
      <c r="A51" s="66" t="s">
        <v>106</v>
      </c>
      <c r="B51" s="67">
        <f aca="true" t="shared" si="16" ref="B51:H51">ROUND(B32*B7,2)</f>
        <v>-2932.29</v>
      </c>
      <c r="C51" s="67">
        <f t="shared" si="16"/>
        <v>-3746.8</v>
      </c>
      <c r="D51" s="67">
        <f t="shared" si="16"/>
        <v>-3953.38</v>
      </c>
      <c r="E51" s="67">
        <f t="shared" si="16"/>
        <v>-2441.7</v>
      </c>
      <c r="F51" s="67">
        <f t="shared" si="16"/>
        <v>-3407.46</v>
      </c>
      <c r="G51" s="67">
        <f t="shared" si="16"/>
        <v>-4793.77</v>
      </c>
      <c r="H51" s="67">
        <f t="shared" si="16"/>
        <v>-2644.27</v>
      </c>
      <c r="I51" s="19">
        <v>0</v>
      </c>
      <c r="J51" s="19">
        <v>0</v>
      </c>
      <c r="K51" s="67">
        <f>SUM(B51:J51)</f>
        <v>-23919.670000000002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7913.38</v>
      </c>
      <c r="I53" s="31">
        <f>+I35</f>
        <v>0</v>
      </c>
      <c r="J53" s="31">
        <f>+J35</f>
        <v>0</v>
      </c>
      <c r="K53" s="23">
        <f t="shared" si="14"/>
        <v>7913.38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-498637.61</v>
      </c>
      <c r="C61" s="35">
        <f t="shared" si="17"/>
        <v>-213223.19</v>
      </c>
      <c r="D61" s="35">
        <f t="shared" si="17"/>
        <v>-279401.87</v>
      </c>
      <c r="E61" s="35">
        <f t="shared" si="17"/>
        <v>-579702.49</v>
      </c>
      <c r="F61" s="35">
        <f t="shared" si="17"/>
        <v>-587414.7</v>
      </c>
      <c r="G61" s="35">
        <f t="shared" si="17"/>
        <v>-501328.88</v>
      </c>
      <c r="H61" s="35">
        <f t="shared" si="17"/>
        <v>-186510</v>
      </c>
      <c r="I61" s="35">
        <f t="shared" si="17"/>
        <v>-96064.63</v>
      </c>
      <c r="J61" s="35">
        <f t="shared" si="17"/>
        <v>-70830.1</v>
      </c>
      <c r="K61" s="35">
        <f>SUM(B61:J61)</f>
        <v>-3013113.47</v>
      </c>
    </row>
    <row r="62" spans="1:11" ht="18.75" customHeight="1">
      <c r="A62" s="16" t="s">
        <v>75</v>
      </c>
      <c r="B62" s="35">
        <f aca="true" t="shared" si="18" ref="B62:J62">B63+B64+B65+B66+B67+B68</f>
        <v>-483401.11</v>
      </c>
      <c r="C62" s="35">
        <f t="shared" si="18"/>
        <v>-191028.27000000002</v>
      </c>
      <c r="D62" s="35">
        <f t="shared" si="18"/>
        <v>-257383.01</v>
      </c>
      <c r="E62" s="35">
        <f t="shared" si="18"/>
        <v>-565039.49</v>
      </c>
      <c r="F62" s="35">
        <f t="shared" si="18"/>
        <v>-566871.37</v>
      </c>
      <c r="G62" s="35">
        <f t="shared" si="18"/>
        <v>-470617.35</v>
      </c>
      <c r="H62" s="35">
        <f t="shared" si="18"/>
        <v>-171475</v>
      </c>
      <c r="I62" s="35">
        <f t="shared" si="18"/>
        <v>-28427.8</v>
      </c>
      <c r="J62" s="35">
        <f t="shared" si="18"/>
        <v>-59933.6</v>
      </c>
      <c r="K62" s="35">
        <f aca="true" t="shared" si="19" ref="K62:K91">SUM(B62:J62)</f>
        <v>-2794177</v>
      </c>
    </row>
    <row r="63" spans="1:11" ht="18.75" customHeight="1">
      <c r="A63" s="12" t="s">
        <v>76</v>
      </c>
      <c r="B63" s="35">
        <f>-ROUND(B9*$D$3,2)</f>
        <v>-135755</v>
      </c>
      <c r="C63" s="35">
        <f aca="true" t="shared" si="20" ref="C63:J63">-ROUND(C9*$D$3,2)</f>
        <v>-184288.6</v>
      </c>
      <c r="D63" s="35">
        <f t="shared" si="20"/>
        <v>-158338.4</v>
      </c>
      <c r="E63" s="35">
        <f t="shared" si="20"/>
        <v>-122523.4</v>
      </c>
      <c r="F63" s="35">
        <f t="shared" si="20"/>
        <v>-143260</v>
      </c>
      <c r="G63" s="35">
        <f t="shared" si="20"/>
        <v>-188388.8</v>
      </c>
      <c r="H63" s="35">
        <f t="shared" si="20"/>
        <v>-171475</v>
      </c>
      <c r="I63" s="35">
        <f t="shared" si="20"/>
        <v>-28427.8</v>
      </c>
      <c r="J63" s="35">
        <f t="shared" si="20"/>
        <v>-59933.6</v>
      </c>
      <c r="K63" s="35">
        <f t="shared" si="19"/>
        <v>-1192390.6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-5418.8</v>
      </c>
      <c r="C65" s="35">
        <v>-714.4</v>
      </c>
      <c r="D65" s="35">
        <v>-1246.4</v>
      </c>
      <c r="E65" s="35">
        <v>-4582.8</v>
      </c>
      <c r="F65" s="35">
        <v>-2846.2</v>
      </c>
      <c r="G65" s="35">
        <v>-2720.8</v>
      </c>
      <c r="H65" s="19">
        <v>0</v>
      </c>
      <c r="I65" s="19">
        <v>0</v>
      </c>
      <c r="J65" s="19">
        <v>0</v>
      </c>
      <c r="K65" s="35">
        <f t="shared" si="19"/>
        <v>-17529.4</v>
      </c>
    </row>
    <row r="66" spans="1:11" ht="18.75" customHeight="1">
      <c r="A66" s="12" t="s">
        <v>107</v>
      </c>
      <c r="B66" s="35">
        <v>-2337</v>
      </c>
      <c r="C66" s="35">
        <v>-53.2</v>
      </c>
      <c r="D66" s="35">
        <v>-969</v>
      </c>
      <c r="E66" s="35">
        <v>-798</v>
      </c>
      <c r="F66" s="35">
        <v>-505.4</v>
      </c>
      <c r="G66" s="35">
        <v>-984.2</v>
      </c>
      <c r="H66" s="19">
        <v>0</v>
      </c>
      <c r="I66" s="19">
        <v>0</v>
      </c>
      <c r="J66" s="19">
        <v>0</v>
      </c>
      <c r="K66" s="35">
        <f t="shared" si="19"/>
        <v>-5646.799999999999</v>
      </c>
    </row>
    <row r="67" spans="1:11" ht="18.75" customHeight="1">
      <c r="A67" s="12" t="s">
        <v>53</v>
      </c>
      <c r="B67" s="35">
        <v>-339845.31</v>
      </c>
      <c r="C67" s="35">
        <v>-5972.07</v>
      </c>
      <c r="D67" s="35">
        <v>-96829.21</v>
      </c>
      <c r="E67" s="35">
        <v>-437135.29</v>
      </c>
      <c r="F67" s="35">
        <v>-420259.77</v>
      </c>
      <c r="G67" s="35">
        <v>-278523.55</v>
      </c>
      <c r="H67" s="19">
        <v>0</v>
      </c>
      <c r="I67" s="19">
        <v>0</v>
      </c>
      <c r="J67" s="19">
        <v>0</v>
      </c>
      <c r="K67" s="35">
        <f t="shared" si="19"/>
        <v>-1578565.2</v>
      </c>
    </row>
    <row r="68" spans="1:11" ht="18.75" customHeight="1">
      <c r="A68" s="12" t="s">
        <v>54</v>
      </c>
      <c r="B68" s="35">
        <v>-45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-22018.86</v>
      </c>
      <c r="E69" s="67">
        <f t="shared" si="21"/>
        <v>-14663</v>
      </c>
      <c r="F69" s="67">
        <f t="shared" si="21"/>
        <v>-20543.33</v>
      </c>
      <c r="G69" s="67">
        <f t="shared" si="21"/>
        <v>-30711.53</v>
      </c>
      <c r="H69" s="67">
        <f t="shared" si="21"/>
        <v>-15035</v>
      </c>
      <c r="I69" s="67">
        <f t="shared" si="21"/>
        <v>-67636.83</v>
      </c>
      <c r="J69" s="67">
        <f t="shared" si="21"/>
        <v>-10896.5</v>
      </c>
      <c r="K69" s="67">
        <f t="shared" si="19"/>
        <v>-218936.47000000003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1218627.86</v>
      </c>
      <c r="C104" s="24">
        <f t="shared" si="22"/>
        <v>2189402.540000001</v>
      </c>
      <c r="D104" s="24">
        <f t="shared" si="22"/>
        <v>2515913.26</v>
      </c>
      <c r="E104" s="24">
        <f t="shared" si="22"/>
        <v>1030595.97</v>
      </c>
      <c r="F104" s="24">
        <f t="shared" si="22"/>
        <v>1573747.6900000002</v>
      </c>
      <c r="G104" s="24">
        <f t="shared" si="22"/>
        <v>2586118.68</v>
      </c>
      <c r="H104" s="24">
        <f t="shared" si="22"/>
        <v>1480990.5299999998</v>
      </c>
      <c r="I104" s="24">
        <f>+I105+I106</f>
        <v>526598.9099999999</v>
      </c>
      <c r="J104" s="24">
        <f>+J105+J106</f>
        <v>924440.36</v>
      </c>
      <c r="K104" s="48">
        <f>SUM(B104:J104)</f>
        <v>14046435.799999999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1199826.8900000001</v>
      </c>
      <c r="C105" s="24">
        <f t="shared" si="23"/>
        <v>2165723.130000001</v>
      </c>
      <c r="D105" s="24">
        <f t="shared" si="23"/>
        <v>2490076.7399999998</v>
      </c>
      <c r="E105" s="24">
        <f t="shared" si="23"/>
        <v>1007877.45</v>
      </c>
      <c r="F105" s="24">
        <f t="shared" si="23"/>
        <v>1549992.85</v>
      </c>
      <c r="G105" s="24">
        <f t="shared" si="23"/>
        <v>2556416.9200000004</v>
      </c>
      <c r="H105" s="24">
        <f t="shared" si="23"/>
        <v>1460831.3299999998</v>
      </c>
      <c r="I105" s="24">
        <f t="shared" si="23"/>
        <v>526598.9099999999</v>
      </c>
      <c r="J105" s="24">
        <f t="shared" si="23"/>
        <v>910426.77</v>
      </c>
      <c r="K105" s="48">
        <f>SUM(B105:J105)</f>
        <v>13867770.99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14046435.8</v>
      </c>
      <c r="L112" s="54"/>
    </row>
    <row r="113" spans="1:11" ht="18.75" customHeight="1">
      <c r="A113" s="26" t="s">
        <v>71</v>
      </c>
      <c r="B113" s="27">
        <v>160142.4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160142.4</v>
      </c>
    </row>
    <row r="114" spans="1:11" ht="18.75" customHeight="1">
      <c r="A114" s="26" t="s">
        <v>72</v>
      </c>
      <c r="B114" s="27">
        <v>1058485.46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1058485.46</v>
      </c>
    </row>
    <row r="115" spans="1:11" ht="18.75" customHeight="1">
      <c r="A115" s="26" t="s">
        <v>73</v>
      </c>
      <c r="B115" s="40">
        <v>0</v>
      </c>
      <c r="C115" s="27">
        <f>+C104</f>
        <v>2189402.540000001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2189402.540000001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2515913.26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2515913.26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1030595.97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1030595.97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393669.11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393669.11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730006.32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730006.32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54514.08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54514.08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395558.18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395558.18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774671.67</v>
      </c>
      <c r="H122" s="40">
        <v>0</v>
      </c>
      <c r="I122" s="40">
        <v>0</v>
      </c>
      <c r="J122" s="40">
        <v>0</v>
      </c>
      <c r="K122" s="41">
        <f t="shared" si="25"/>
        <v>774671.67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60470.74</v>
      </c>
      <c r="H123" s="40">
        <v>0</v>
      </c>
      <c r="I123" s="40">
        <v>0</v>
      </c>
      <c r="J123" s="40">
        <v>0</v>
      </c>
      <c r="K123" s="41">
        <f t="shared" si="25"/>
        <v>60470.74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366598.89</v>
      </c>
      <c r="H124" s="40">
        <v>0</v>
      </c>
      <c r="I124" s="40">
        <v>0</v>
      </c>
      <c r="J124" s="40">
        <v>0</v>
      </c>
      <c r="K124" s="41">
        <f t="shared" si="25"/>
        <v>366598.89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366154.12</v>
      </c>
      <c r="H125" s="40">
        <v>0</v>
      </c>
      <c r="I125" s="40">
        <v>0</v>
      </c>
      <c r="J125" s="40">
        <v>0</v>
      </c>
      <c r="K125" s="41">
        <f t="shared" si="25"/>
        <v>366154.12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1018223.26</v>
      </c>
      <c r="H126" s="40">
        <v>0</v>
      </c>
      <c r="I126" s="40">
        <v>0</v>
      </c>
      <c r="J126" s="40">
        <v>0</v>
      </c>
      <c r="K126" s="41">
        <f t="shared" si="25"/>
        <v>1018223.26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522480.56</v>
      </c>
      <c r="I127" s="40">
        <v>0</v>
      </c>
      <c r="J127" s="40">
        <v>0</v>
      </c>
      <c r="K127" s="41">
        <f t="shared" si="25"/>
        <v>522480.56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958509.97</v>
      </c>
      <c r="I128" s="40">
        <v>0</v>
      </c>
      <c r="J128" s="40">
        <v>0</v>
      </c>
      <c r="K128" s="41">
        <f t="shared" si="25"/>
        <v>958509.97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526598.91</v>
      </c>
      <c r="J129" s="40">
        <v>0</v>
      </c>
      <c r="K129" s="41">
        <f t="shared" si="25"/>
        <v>526598.91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924440.36</v>
      </c>
      <c r="K130" s="44">
        <f t="shared" si="25"/>
        <v>924440.36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2016-11-17T18:42:21Z</dcterms:modified>
  <cp:category/>
  <cp:version/>
  <cp:contentType/>
  <cp:contentStatus/>
</cp:coreProperties>
</file>