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<sst xmlns="http://schemas.openxmlformats.org/spreadsheetml/2006/main" count="134" uniqueCount="134">
  <si>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</si>
  <si>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</si>
  <si>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</si>
  <si>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</si>
  <si>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</si>
  <si>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</si>
  <si>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</si>
  <si>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</si>
  <si>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</si>
  <si>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</si>
  <si>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</si>
  <si>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</si>
  <si>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</si>
  <si>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</si>
  <si>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</si>
  <si>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</si>
  <si>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</si>
  <si>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</si>
  <si>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</si>
  <si>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</si>
  <si>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</si>
  <si>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</si>
  <si>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</si>
  <si>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</si>
  <si>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</si>
  <si>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</si>
  <si>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</si>
  <si>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</si>
  <si>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</si>
  <si>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</si>
  <si>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</si>
  <si>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</si>
  <si>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</si>
  <si>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</si>
  <si>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</si>
  <si>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</si>
  <si>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</si>
  <si>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</si>
  <si>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</si>
  <si>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</si>
  <si>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</si>
  <si>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</si>
  <si>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</si>
  <si>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</si>
  <si>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</si>
  <si>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</si>
  <si>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</si>
  <si>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</si>
  <si>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</si>
  <si>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</si>
  <si>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</si>
  <si>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</si>
  <si>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</si>
  <si>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</si>
  <si>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</si>
  <si>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</si>
  <si>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</si>
  <si>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</si>
  <si>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</si>
  <si>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</si>
  <si>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</si>
  <si>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</si>
  <si>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</si>
  <si>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</si>
  <si>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</si>
  <si>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</si>
  <si>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</si>
  <si>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</si>
  <si>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</si>
  <si>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</si>
  <si>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</si>
  <si>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</si>
  <si>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</si>
  <si>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</si>
  <si>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</si>
  <si>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</si>
  <si>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</si>
  <si>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</si>
  <si>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</si>
  <si>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</si>
  <si>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</si>
  <si>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</si>
  <si>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</si>
  <si>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</si>
  <si>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</si>
  <si>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</si>
  <si>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</si>
  <si>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</si>
  <si>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</si>
  <si>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</si>
  <si>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</si>
  <si>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</si>
  <si>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</si>
  <si>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</si>
  <si>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</si>
  <si>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</si>
  <si>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</si>
  <si>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</si>
  <si>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</si>
  <si>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</si>
  <si>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</si>
  <si>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</si>
  <si>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</si>
  <si>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</si>
  <si>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</si>
  <si>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</si>
  <si>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</si>
  <si>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</si>
  <si>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</si>
  <si>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</si>
  <si>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</si>
  <si>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</si>
  <si>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</si>
  <si>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</si>
  <si>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</si>
  <si>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</si>
  <si>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</si>
  <si>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</si>
  <si>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</si>
  <si>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</si>
  <si>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</si>
  <si>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</si>
  <si>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</si>
  <si>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</si>
  <si>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</si>
  <si>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</si>
  <si>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</si>
  <si>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</si>
  <si>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</si>
  <si>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</si>
  <si>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</si>
  <si>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</si>
  <si>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</si>
  <si>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02/11/16 - VENCIMENTO 16/11/16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</si>
</sst>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211696</v>
      </c>
      <c r="C7" s="9">
        <f t="shared" si="0"/>
        <v>276468</v>
      </c>
      <c r="D7" s="9">
        <f t="shared" si="0"/>
        <v>295358</v>
      </c>
      <c r="E7" s="9">
        <f t="shared" si="0"/>
        <v>171231</v>
      </c>
      <c r="F7" s="9">
        <f t="shared" si="0"/>
        <v>284369</v>
      </c>
      <c r="G7" s="9">
        <f t="shared" si="0"/>
        <v>462036</v>
      </c>
      <c r="H7" s="9">
        <f t="shared" si="0"/>
        <v>169774</v>
      </c>
      <c r="I7" s="9">
        <f t="shared" si="0"/>
        <v>41944</v>
      </c>
      <c r="J7" s="9">
        <f t="shared" si="0"/>
        <v>137102</v>
      </c>
      <c r="K7" s="9">
        <f t="shared" si="0"/>
        <v>2049978</v>
      </c>
      <c r="L7" s="52"/>
    </row>
    <row r="8" spans="1:11" ht="17.25" customHeight="1">
      <c r="A8" s="10" t="s">
        <v>99</v>
      </c>
      <c r="B8" s="11">
        <f>B9+B12+B16</f>
        <v>98123</v>
      </c>
      <c r="C8" s="11">
        <f aca="true" t="shared" si="1" ref="C8:J8">C9+C12+C16</f>
        <v>131343</v>
      </c>
      <c r="D8" s="11">
        <f t="shared" si="1"/>
        <v>133031</v>
      </c>
      <c r="E8" s="11">
        <f t="shared" si="1"/>
        <v>83913</v>
      </c>
      <c r="F8" s="11">
        <f t="shared" si="1"/>
        <v>130478</v>
      </c>
      <c r="G8" s="11">
        <f t="shared" si="1"/>
        <v>221729</v>
      </c>
      <c r="H8" s="11">
        <f t="shared" si="1"/>
        <v>90253</v>
      </c>
      <c r="I8" s="11">
        <f t="shared" si="1"/>
        <v>16901</v>
      </c>
      <c r="J8" s="11">
        <f t="shared" si="1"/>
        <v>61502</v>
      </c>
      <c r="K8" s="11">
        <f>SUM(B8:J8)</f>
        <v>967273</v>
      </c>
    </row>
    <row r="9" spans="1:11" ht="17.25" customHeight="1">
      <c r="A9" s="15" t="s">
        <v>17</v>
      </c>
      <c r="B9" s="13">
        <f>+B10+B11</f>
        <v>16096</v>
      </c>
      <c r="C9" s="13">
        <f aca="true" t="shared" si="2" ref="C9:J9">+C10+C11</f>
        <v>21993</v>
      </c>
      <c r="D9" s="13">
        <f t="shared" si="2"/>
        <v>20973</v>
      </c>
      <c r="E9" s="13">
        <f t="shared" si="2"/>
        <v>14023</v>
      </c>
      <c r="F9" s="13">
        <f t="shared" si="2"/>
        <v>18012</v>
      </c>
      <c r="G9" s="13">
        <f t="shared" si="2"/>
        <v>22364</v>
      </c>
      <c r="H9" s="13">
        <f t="shared" si="2"/>
        <v>16234</v>
      </c>
      <c r="I9" s="13">
        <f t="shared" si="2"/>
        <v>3549</v>
      </c>
      <c r="J9" s="13">
        <f t="shared" si="2"/>
        <v>9366</v>
      </c>
      <c r="K9" s="11">
        <f>SUM(B9:J9)</f>
        <v>142610</v>
      </c>
    </row>
    <row r="10" spans="1:11" ht="17.25" customHeight="1">
      <c r="A10" s="29" t="s">
        <v>18</v>
      </c>
      <c r="B10" s="13">
        <v>16096</v>
      </c>
      <c r="C10" s="13">
        <v>21993</v>
      </c>
      <c r="D10" s="13">
        <v>20973</v>
      </c>
      <c r="E10" s="13">
        <v>14023</v>
      </c>
      <c r="F10" s="13">
        <v>18012</v>
      </c>
      <c r="G10" s="13">
        <v>22364</v>
      </c>
      <c r="H10" s="13">
        <v>16234</v>
      </c>
      <c r="I10" s="13">
        <v>3549</v>
      </c>
      <c r="J10" s="13">
        <v>9366</v>
      </c>
      <c r="K10" s="11">
        <f>SUM(B10:J10)</f>
        <v>142610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65735</v>
      </c>
      <c r="C12" s="17">
        <f t="shared" si="3"/>
        <v>89230</v>
      </c>
      <c r="D12" s="17">
        <f t="shared" si="3"/>
        <v>90925</v>
      </c>
      <c r="E12" s="17">
        <f t="shared" si="3"/>
        <v>57154</v>
      </c>
      <c r="F12" s="17">
        <f t="shared" si="3"/>
        <v>88257</v>
      </c>
      <c r="G12" s="17">
        <f t="shared" si="3"/>
        <v>154442</v>
      </c>
      <c r="H12" s="17">
        <f t="shared" si="3"/>
        <v>61007</v>
      </c>
      <c r="I12" s="17">
        <f t="shared" si="3"/>
        <v>10577</v>
      </c>
      <c r="J12" s="17">
        <f t="shared" si="3"/>
        <v>42180</v>
      </c>
      <c r="K12" s="11">
        <f aca="true" t="shared" si="4" ref="K12:K27">SUM(B12:J12)</f>
        <v>659507</v>
      </c>
    </row>
    <row r="13" spans="1:13" ht="17.25" customHeight="1">
      <c r="A13" s="14" t="s">
        <v>20</v>
      </c>
      <c r="B13" s="13">
        <v>29333</v>
      </c>
      <c r="C13" s="13">
        <v>43297</v>
      </c>
      <c r="D13" s="13">
        <v>44562</v>
      </c>
      <c r="E13" s="13">
        <v>27973</v>
      </c>
      <c r="F13" s="13">
        <v>40261</v>
      </c>
      <c r="G13" s="13">
        <v>65026</v>
      </c>
      <c r="H13" s="13">
        <v>25637</v>
      </c>
      <c r="I13" s="13">
        <v>5767</v>
      </c>
      <c r="J13" s="13">
        <v>21059</v>
      </c>
      <c r="K13" s="11">
        <f t="shared" si="4"/>
        <v>302915</v>
      </c>
      <c r="L13" s="52"/>
      <c r="M13" s="53"/>
    </row>
    <row r="14" spans="1:12" ht="17.25" customHeight="1">
      <c r="A14" s="14" t="s">
        <v>21</v>
      </c>
      <c r="B14" s="13">
        <v>34412</v>
      </c>
      <c r="C14" s="13">
        <v>43117</v>
      </c>
      <c r="D14" s="13">
        <v>44384</v>
      </c>
      <c r="E14" s="13">
        <v>27336</v>
      </c>
      <c r="F14" s="13">
        <v>45922</v>
      </c>
      <c r="G14" s="13">
        <v>86115</v>
      </c>
      <c r="H14" s="13">
        <v>32526</v>
      </c>
      <c r="I14" s="13">
        <v>4495</v>
      </c>
      <c r="J14" s="13">
        <v>20405</v>
      </c>
      <c r="K14" s="11">
        <f t="shared" si="4"/>
        <v>338712</v>
      </c>
      <c r="L14" s="52"/>
    </row>
    <row r="15" spans="1:11" ht="17.25" customHeight="1">
      <c r="A15" s="14" t="s">
        <v>22</v>
      </c>
      <c r="B15" s="13">
        <v>1990</v>
      </c>
      <c r="C15" s="13">
        <v>2816</v>
      </c>
      <c r="D15" s="13">
        <v>1979</v>
      </c>
      <c r="E15" s="13">
        <v>1845</v>
      </c>
      <c r="F15" s="13">
        <v>2074</v>
      </c>
      <c r="G15" s="13">
        <v>3301</v>
      </c>
      <c r="H15" s="13">
        <v>2844</v>
      </c>
      <c r="I15" s="13">
        <v>315</v>
      </c>
      <c r="J15" s="13">
        <v>716</v>
      </c>
      <c r="K15" s="11">
        <f t="shared" si="4"/>
        <v>17880</v>
      </c>
    </row>
    <row r="16" spans="1:11" ht="17.25" customHeight="1">
      <c r="A16" s="15" t="s">
        <v>95</v>
      </c>
      <c r="B16" s="13">
        <f>B17+B18+B19</f>
        <v>16292</v>
      </c>
      <c r="C16" s="13">
        <f aca="true" t="shared" si="5" ref="C16:J16">C17+C18+C19</f>
        <v>20120</v>
      </c>
      <c r="D16" s="13">
        <f t="shared" si="5"/>
        <v>21133</v>
      </c>
      <c r="E16" s="13">
        <f t="shared" si="5"/>
        <v>12736</v>
      </c>
      <c r="F16" s="13">
        <f t="shared" si="5"/>
        <v>24209</v>
      </c>
      <c r="G16" s="13">
        <f t="shared" si="5"/>
        <v>44923</v>
      </c>
      <c r="H16" s="13">
        <f t="shared" si="5"/>
        <v>13012</v>
      </c>
      <c r="I16" s="13">
        <f t="shared" si="5"/>
        <v>2775</v>
      </c>
      <c r="J16" s="13">
        <f t="shared" si="5"/>
        <v>9956</v>
      </c>
      <c r="K16" s="11">
        <f t="shared" si="4"/>
        <v>165156</v>
      </c>
    </row>
    <row r="17" spans="1:11" ht="17.25" customHeight="1">
      <c r="A17" s="14" t="s">
        <v>96</v>
      </c>
      <c r="B17" s="13">
        <v>8620</v>
      </c>
      <c r="C17" s="13">
        <v>11670</v>
      </c>
      <c r="D17" s="13">
        <v>11324</v>
      </c>
      <c r="E17" s="13">
        <v>7011</v>
      </c>
      <c r="F17" s="13">
        <v>13258</v>
      </c>
      <c r="G17" s="13">
        <v>21678</v>
      </c>
      <c r="H17" s="13">
        <v>7145</v>
      </c>
      <c r="I17" s="13">
        <v>1630</v>
      </c>
      <c r="J17" s="13">
        <v>5129</v>
      </c>
      <c r="K17" s="11">
        <f t="shared" si="4"/>
        <v>87465</v>
      </c>
    </row>
    <row r="18" spans="1:11" ht="17.25" customHeight="1">
      <c r="A18" s="14" t="s">
        <v>97</v>
      </c>
      <c r="B18" s="13">
        <v>7128</v>
      </c>
      <c r="C18" s="13">
        <v>7627</v>
      </c>
      <c r="D18" s="13">
        <v>9277</v>
      </c>
      <c r="E18" s="13">
        <v>5308</v>
      </c>
      <c r="F18" s="13">
        <v>10441</v>
      </c>
      <c r="G18" s="13">
        <v>22393</v>
      </c>
      <c r="H18" s="13">
        <v>5249</v>
      </c>
      <c r="I18" s="13">
        <v>1062</v>
      </c>
      <c r="J18" s="13">
        <v>4614</v>
      </c>
      <c r="K18" s="11">
        <f t="shared" si="4"/>
        <v>73099</v>
      </c>
    </row>
    <row r="19" spans="1:11" ht="17.25" customHeight="1">
      <c r="A19" s="14" t="s">
        <v>98</v>
      </c>
      <c r="B19" s="13">
        <v>544</v>
      </c>
      <c r="C19" s="13">
        <v>823</v>
      </c>
      <c r="D19" s="13">
        <v>532</v>
      </c>
      <c r="E19" s="13">
        <v>417</v>
      </c>
      <c r="F19" s="13">
        <v>510</v>
      </c>
      <c r="G19" s="13">
        <v>852</v>
      </c>
      <c r="H19" s="13">
        <v>618</v>
      </c>
      <c r="I19" s="13">
        <v>83</v>
      </c>
      <c r="J19" s="13">
        <v>213</v>
      </c>
      <c r="K19" s="11">
        <f t="shared" si="4"/>
        <v>4592</v>
      </c>
    </row>
    <row r="20" spans="1:11" ht="17.25" customHeight="1">
      <c r="A20" s="16" t="s">
        <v>23</v>
      </c>
      <c r="B20" s="11">
        <f>+B21+B22+B23</f>
        <v>53459</v>
      </c>
      <c r="C20" s="11">
        <f aca="true" t="shared" si="6" ref="C20:J20">+C21+C22+C23</f>
        <v>61315</v>
      </c>
      <c r="D20" s="11">
        <f t="shared" si="6"/>
        <v>72233</v>
      </c>
      <c r="E20" s="11">
        <f t="shared" si="6"/>
        <v>38549</v>
      </c>
      <c r="F20" s="11">
        <f t="shared" si="6"/>
        <v>79974</v>
      </c>
      <c r="G20" s="11">
        <f t="shared" si="6"/>
        <v>142701</v>
      </c>
      <c r="H20" s="11">
        <f t="shared" si="6"/>
        <v>39829</v>
      </c>
      <c r="I20" s="11">
        <f t="shared" si="6"/>
        <v>10435</v>
      </c>
      <c r="J20" s="11">
        <f t="shared" si="6"/>
        <v>30693</v>
      </c>
      <c r="K20" s="11">
        <f t="shared" si="4"/>
        <v>529188</v>
      </c>
    </row>
    <row r="21" spans="1:12" ht="17.25" customHeight="1">
      <c r="A21" s="12" t="s">
        <v>24</v>
      </c>
      <c r="B21" s="13">
        <v>27417</v>
      </c>
      <c r="C21" s="13">
        <v>34954</v>
      </c>
      <c r="D21" s="13">
        <v>40837</v>
      </c>
      <c r="E21" s="13">
        <v>22115</v>
      </c>
      <c r="F21" s="13">
        <v>42356</v>
      </c>
      <c r="G21" s="13">
        <v>68040</v>
      </c>
      <c r="H21" s="13">
        <v>21239</v>
      </c>
      <c r="I21" s="13">
        <v>6767</v>
      </c>
      <c r="J21" s="13">
        <v>16978</v>
      </c>
      <c r="K21" s="11">
        <f t="shared" si="4"/>
        <v>280703</v>
      </c>
      <c r="L21" s="52"/>
    </row>
    <row r="22" spans="1:12" ht="17.25" customHeight="1">
      <c r="A22" s="12" t="s">
        <v>25</v>
      </c>
      <c r="B22" s="13">
        <v>25069</v>
      </c>
      <c r="C22" s="13">
        <v>25234</v>
      </c>
      <c r="D22" s="13">
        <v>30386</v>
      </c>
      <c r="E22" s="13">
        <v>15779</v>
      </c>
      <c r="F22" s="13">
        <v>36592</v>
      </c>
      <c r="G22" s="13">
        <v>72917</v>
      </c>
      <c r="H22" s="13">
        <v>17684</v>
      </c>
      <c r="I22" s="13">
        <v>3511</v>
      </c>
      <c r="J22" s="13">
        <v>13383</v>
      </c>
      <c r="K22" s="11">
        <f t="shared" si="4"/>
        <v>240555</v>
      </c>
      <c r="L22" s="52"/>
    </row>
    <row r="23" spans="1:11" ht="17.25" customHeight="1">
      <c r="A23" s="12" t="s">
        <v>26</v>
      </c>
      <c r="B23" s="13">
        <v>973</v>
      </c>
      <c r="C23" s="13">
        <v>1127</v>
      </c>
      <c r="D23" s="13">
        <v>1010</v>
      </c>
      <c r="E23" s="13">
        <v>655</v>
      </c>
      <c r="F23" s="13">
        <v>1026</v>
      </c>
      <c r="G23" s="13">
        <v>1744</v>
      </c>
      <c r="H23" s="13">
        <v>906</v>
      </c>
      <c r="I23" s="13">
        <v>157</v>
      </c>
      <c r="J23" s="13">
        <v>332</v>
      </c>
      <c r="K23" s="11">
        <f t="shared" si="4"/>
        <v>7930</v>
      </c>
    </row>
    <row r="24" spans="1:11" ht="17.25" customHeight="1">
      <c r="A24" s="16" t="s">
        <v>27</v>
      </c>
      <c r="B24" s="13">
        <f>+B25+B26</f>
        <v>60114</v>
      </c>
      <c r="C24" s="13">
        <f aca="true" t="shared" si="7" ref="C24:J24">+C25+C26</f>
        <v>83810</v>
      </c>
      <c r="D24" s="13">
        <f t="shared" si="7"/>
        <v>90094</v>
      </c>
      <c r="E24" s="13">
        <f t="shared" si="7"/>
        <v>48769</v>
      </c>
      <c r="F24" s="13">
        <f t="shared" si="7"/>
        <v>73917</v>
      </c>
      <c r="G24" s="13">
        <f t="shared" si="7"/>
        <v>97606</v>
      </c>
      <c r="H24" s="13">
        <f t="shared" si="7"/>
        <v>38528</v>
      </c>
      <c r="I24" s="13">
        <f t="shared" si="7"/>
        <v>14608</v>
      </c>
      <c r="J24" s="13">
        <f t="shared" si="7"/>
        <v>44907</v>
      </c>
      <c r="K24" s="11">
        <f t="shared" si="4"/>
        <v>552353</v>
      </c>
    </row>
    <row r="25" spans="1:12" ht="17.25" customHeight="1">
      <c r="A25" s="12" t="s">
        <v>131</v>
      </c>
      <c r="B25" s="13">
        <v>29255</v>
      </c>
      <c r="C25" s="13">
        <v>44569</v>
      </c>
      <c r="D25" s="13">
        <v>53423</v>
      </c>
      <c r="E25" s="13">
        <v>26829</v>
      </c>
      <c r="F25" s="13">
        <v>38177</v>
      </c>
      <c r="G25" s="13">
        <v>47005</v>
      </c>
      <c r="H25" s="13">
        <v>19417</v>
      </c>
      <c r="I25" s="13">
        <v>10343</v>
      </c>
      <c r="J25" s="13">
        <v>25155</v>
      </c>
      <c r="K25" s="11">
        <f t="shared" si="4"/>
        <v>294173</v>
      </c>
      <c r="L25" s="52"/>
    </row>
    <row r="26" spans="1:12" ht="17.25" customHeight="1">
      <c r="A26" s="12" t="s">
        <v>132</v>
      </c>
      <c r="B26" s="13">
        <v>30859</v>
      </c>
      <c r="C26" s="13">
        <v>39241</v>
      </c>
      <c r="D26" s="13">
        <v>36671</v>
      </c>
      <c r="E26" s="13">
        <v>21940</v>
      </c>
      <c r="F26" s="13">
        <v>35740</v>
      </c>
      <c r="G26" s="13">
        <v>50601</v>
      </c>
      <c r="H26" s="13">
        <v>19111</v>
      </c>
      <c r="I26" s="13">
        <v>4265</v>
      </c>
      <c r="J26" s="13">
        <v>19752</v>
      </c>
      <c r="K26" s="11">
        <f t="shared" si="4"/>
        <v>258180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1164</v>
      </c>
      <c r="I27" s="11">
        <v>0</v>
      </c>
      <c r="J27" s="11">
        <v>0</v>
      </c>
      <c r="K27" s="11">
        <f t="shared" si="4"/>
        <v>1164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29101.02</v>
      </c>
      <c r="I35" s="19">
        <v>0</v>
      </c>
      <c r="J35" s="19">
        <v>0</v>
      </c>
      <c r="K35" s="23">
        <f>SUM(B35:J35)</f>
        <v>29101.02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610052.68</v>
      </c>
      <c r="C47" s="22">
        <f aca="true" t="shared" si="12" ref="C47:H47">+C48+C57</f>
        <v>887497.6100000001</v>
      </c>
      <c r="D47" s="22">
        <f t="shared" si="12"/>
        <v>1064380.3499999999</v>
      </c>
      <c r="E47" s="22">
        <f t="shared" si="12"/>
        <v>535014.43</v>
      </c>
      <c r="F47" s="22">
        <f t="shared" si="12"/>
        <v>865337.1599999999</v>
      </c>
      <c r="G47" s="22">
        <f t="shared" si="12"/>
        <v>1183720.3800000001</v>
      </c>
      <c r="H47" s="22">
        <f t="shared" si="12"/>
        <v>536067.1799999999</v>
      </c>
      <c r="I47" s="22">
        <f>+I48+I57</f>
        <v>212937.45</v>
      </c>
      <c r="J47" s="22">
        <f>+J48+J57</f>
        <v>427221.3</v>
      </c>
      <c r="K47" s="22">
        <f>SUM(B47:J47)</f>
        <v>6322228.539999999</v>
      </c>
    </row>
    <row r="48" spans="1:11" ht="17.25" customHeight="1">
      <c r="A48" s="16" t="s">
        <v>113</v>
      </c>
      <c r="B48" s="23">
        <f>SUM(B49:B56)</f>
        <v>591251.7100000001</v>
      </c>
      <c r="C48" s="23">
        <f aca="true" t="shared" si="13" ref="C48:J48">SUM(C49:C56)</f>
        <v>863818.2000000001</v>
      </c>
      <c r="D48" s="23">
        <f t="shared" si="13"/>
        <v>1038543.83</v>
      </c>
      <c r="E48" s="23">
        <f t="shared" si="13"/>
        <v>512295.91000000003</v>
      </c>
      <c r="F48" s="23">
        <f t="shared" si="13"/>
        <v>841582.32</v>
      </c>
      <c r="G48" s="23">
        <f t="shared" si="13"/>
        <v>1154018.62</v>
      </c>
      <c r="H48" s="23">
        <f t="shared" si="13"/>
        <v>515907.98</v>
      </c>
      <c r="I48" s="23">
        <f t="shared" si="13"/>
        <v>212937.45</v>
      </c>
      <c r="J48" s="23">
        <f t="shared" si="13"/>
        <v>413207.70999999996</v>
      </c>
      <c r="K48" s="23">
        <f aca="true" t="shared" si="14" ref="K48:K57">SUM(B48:J48)</f>
        <v>6143563.73</v>
      </c>
    </row>
    <row r="49" spans="1:11" ht="17.25" customHeight="1">
      <c r="A49" s="34" t="s">
        <v>44</v>
      </c>
      <c r="B49" s="23">
        <f aca="true" t="shared" si="15" ref="B49:H49">ROUND(B30*B7,2)</f>
        <v>588176.17</v>
      </c>
      <c r="C49" s="23">
        <f t="shared" si="15"/>
        <v>857493.15</v>
      </c>
      <c r="D49" s="23">
        <f t="shared" si="15"/>
        <v>1033634.86</v>
      </c>
      <c r="E49" s="23">
        <f t="shared" si="15"/>
        <v>509634.83</v>
      </c>
      <c r="F49" s="23">
        <f t="shared" si="15"/>
        <v>837637.33</v>
      </c>
      <c r="G49" s="23">
        <f t="shared" si="15"/>
        <v>1148390.48</v>
      </c>
      <c r="H49" s="23">
        <f t="shared" si="15"/>
        <v>483872.88</v>
      </c>
      <c r="I49" s="23">
        <f>ROUND(I30*I7,2)</f>
        <v>211871.73</v>
      </c>
      <c r="J49" s="23">
        <f>ROUND(J30*J7,2)</f>
        <v>410990.67</v>
      </c>
      <c r="K49" s="23">
        <f t="shared" si="14"/>
        <v>6081702.100000001</v>
      </c>
    </row>
    <row r="50" spans="1:11" ht="17.25" customHeight="1">
      <c r="A50" s="34" t="s">
        <v>45</v>
      </c>
      <c r="B50" s="19">
        <v>0</v>
      </c>
      <c r="C50" s="23">
        <f>ROUND(C31*C7,2)</f>
        <v>1906.02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1906.02</v>
      </c>
    </row>
    <row r="51" spans="1:11" ht="17.25" customHeight="1">
      <c r="A51" s="66" t="s">
        <v>106</v>
      </c>
      <c r="B51" s="67">
        <f aca="true" t="shared" si="16" ref="B51:H51">ROUND(B32*B7,2)</f>
        <v>-1016.14</v>
      </c>
      <c r="C51" s="67">
        <f t="shared" si="16"/>
        <v>-1354.69</v>
      </c>
      <c r="D51" s="67">
        <f t="shared" si="16"/>
        <v>-1476.79</v>
      </c>
      <c r="E51" s="67">
        <f t="shared" si="16"/>
        <v>-784.32</v>
      </c>
      <c r="F51" s="67">
        <f t="shared" si="16"/>
        <v>-1336.53</v>
      </c>
      <c r="G51" s="67">
        <f t="shared" si="16"/>
        <v>-1801.94</v>
      </c>
      <c r="H51" s="67">
        <f t="shared" si="16"/>
        <v>-780.96</v>
      </c>
      <c r="I51" s="19">
        <v>0</v>
      </c>
      <c r="J51" s="19">
        <v>0</v>
      </c>
      <c r="K51" s="67">
        <f>SUM(B51:J51)</f>
        <v>-8551.369999999999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29101.02</v>
      </c>
      <c r="I53" s="31">
        <f>+I35</f>
        <v>0</v>
      </c>
      <c r="J53" s="31">
        <f>+J35</f>
        <v>0</v>
      </c>
      <c r="K53" s="23">
        <f t="shared" si="14"/>
        <v>29101.02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-61164.8</v>
      </c>
      <c r="C61" s="35">
        <f t="shared" si="17"/>
        <v>-83649.81999999999</v>
      </c>
      <c r="D61" s="35">
        <f t="shared" si="17"/>
        <v>-80806.76</v>
      </c>
      <c r="E61" s="35">
        <f t="shared" si="17"/>
        <v>-53287.4</v>
      </c>
      <c r="F61" s="35">
        <f t="shared" si="17"/>
        <v>-68838.93000000001</v>
      </c>
      <c r="G61" s="35">
        <f t="shared" si="17"/>
        <v>-84989.23</v>
      </c>
      <c r="H61" s="35">
        <f t="shared" si="17"/>
        <v>-61689.2</v>
      </c>
      <c r="I61" s="35">
        <f t="shared" si="17"/>
        <v>-15837.53</v>
      </c>
      <c r="J61" s="35">
        <f t="shared" si="17"/>
        <v>-35590.8</v>
      </c>
      <c r="K61" s="35">
        <f>SUM(B61:J61)</f>
        <v>-545854.4700000001</v>
      </c>
    </row>
    <row r="62" spans="1:11" ht="18.75" customHeight="1">
      <c r="A62" s="16" t="s">
        <v>75</v>
      </c>
      <c r="B62" s="35">
        <f aca="true" t="shared" si="18" ref="B62:J62">B63+B64+B65+B66+B67+B68</f>
        <v>-61164.8</v>
      </c>
      <c r="C62" s="35">
        <f t="shared" si="18"/>
        <v>-83573.4</v>
      </c>
      <c r="D62" s="35">
        <f t="shared" si="18"/>
        <v>-79697.4</v>
      </c>
      <c r="E62" s="35">
        <f t="shared" si="18"/>
        <v>-53287.4</v>
      </c>
      <c r="F62" s="35">
        <f t="shared" si="18"/>
        <v>-68445.6</v>
      </c>
      <c r="G62" s="35">
        <f t="shared" si="18"/>
        <v>-84983.2</v>
      </c>
      <c r="H62" s="35">
        <f t="shared" si="18"/>
        <v>-61689.2</v>
      </c>
      <c r="I62" s="35">
        <f t="shared" si="18"/>
        <v>-13486.2</v>
      </c>
      <c r="J62" s="35">
        <f t="shared" si="18"/>
        <v>-35590.8</v>
      </c>
      <c r="K62" s="35">
        <f aca="true" t="shared" si="19" ref="K62:K91">SUM(B62:J62)</f>
        <v>-541918</v>
      </c>
    </row>
    <row r="63" spans="1:11" ht="18.75" customHeight="1">
      <c r="A63" s="12" t="s">
        <v>76</v>
      </c>
      <c r="B63" s="35">
        <f>-ROUND(B9*$D$3,2)</f>
        <v>-61164.8</v>
      </c>
      <c r="C63" s="35">
        <f aca="true" t="shared" si="20" ref="C63:J63">-ROUND(C9*$D$3,2)</f>
        <v>-83573.4</v>
      </c>
      <c r="D63" s="35">
        <f t="shared" si="20"/>
        <v>-79697.4</v>
      </c>
      <c r="E63" s="35">
        <f t="shared" si="20"/>
        <v>-53287.4</v>
      </c>
      <c r="F63" s="35">
        <f t="shared" si="20"/>
        <v>-68445.6</v>
      </c>
      <c r="G63" s="35">
        <f t="shared" si="20"/>
        <v>-84983.2</v>
      </c>
      <c r="H63" s="35">
        <f t="shared" si="20"/>
        <v>-61689.2</v>
      </c>
      <c r="I63" s="35">
        <f t="shared" si="20"/>
        <v>-13486.2</v>
      </c>
      <c r="J63" s="35">
        <f t="shared" si="20"/>
        <v>-35590.8</v>
      </c>
      <c r="K63" s="35">
        <f t="shared" si="19"/>
        <v>-541918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-1109.36</v>
      </c>
      <c r="E69" s="19">
        <v>0</v>
      </c>
      <c r="F69" s="67">
        <f t="shared" si="21"/>
        <v>-393.33</v>
      </c>
      <c r="G69" s="67">
        <f t="shared" si="21"/>
        <v>-6.03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-3936.47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548887.88</v>
      </c>
      <c r="C104" s="24">
        <f t="shared" si="22"/>
        <v>803847.79</v>
      </c>
      <c r="D104" s="24">
        <f t="shared" si="22"/>
        <v>983573.59</v>
      </c>
      <c r="E104" s="24">
        <f t="shared" si="22"/>
        <v>481727.03</v>
      </c>
      <c r="F104" s="24">
        <f t="shared" si="22"/>
        <v>796498.23</v>
      </c>
      <c r="G104" s="24">
        <f t="shared" si="22"/>
        <v>1098731.1500000001</v>
      </c>
      <c r="H104" s="24">
        <f t="shared" si="22"/>
        <v>474377.98</v>
      </c>
      <c r="I104" s="24">
        <f>+I105+I106</f>
        <v>197099.92</v>
      </c>
      <c r="J104" s="24">
        <f>+J105+J106</f>
        <v>391630.5</v>
      </c>
      <c r="K104" s="48">
        <f>SUM(B104:J104)</f>
        <v>5776374.07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530086.91</v>
      </c>
      <c r="C105" s="24">
        <f t="shared" si="23"/>
        <v>780168.38</v>
      </c>
      <c r="D105" s="24">
        <f t="shared" si="23"/>
        <v>957737.07</v>
      </c>
      <c r="E105" s="24">
        <f t="shared" si="23"/>
        <v>459008.51</v>
      </c>
      <c r="F105" s="24">
        <f t="shared" si="23"/>
        <v>772743.39</v>
      </c>
      <c r="G105" s="24">
        <f t="shared" si="23"/>
        <v>1069029.3900000001</v>
      </c>
      <c r="H105" s="24">
        <f t="shared" si="23"/>
        <v>454218.77999999997</v>
      </c>
      <c r="I105" s="24">
        <f t="shared" si="23"/>
        <v>197099.92</v>
      </c>
      <c r="J105" s="24">
        <f t="shared" si="23"/>
        <v>377616.91</v>
      </c>
      <c r="K105" s="48">
        <f>SUM(B105:J105)</f>
        <v>5597709.260000001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5776374.06</v>
      </c>
      <c r="L112" s="54"/>
    </row>
    <row r="113" spans="1:11" ht="18.75" customHeight="1">
      <c r="A113" s="26" t="s">
        <v>71</v>
      </c>
      <c r="B113" s="27">
        <v>72071.59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72071.59</v>
      </c>
    </row>
    <row r="114" spans="1:11" ht="18.75" customHeight="1">
      <c r="A114" s="26" t="s">
        <v>72</v>
      </c>
      <c r="B114" s="27">
        <v>476816.28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476816.28</v>
      </c>
    </row>
    <row r="115" spans="1:11" ht="18.75" customHeight="1">
      <c r="A115" s="26" t="s">
        <v>73</v>
      </c>
      <c r="B115" s="40">
        <v>0</v>
      </c>
      <c r="C115" s="27">
        <f>+C104</f>
        <v>803847.79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803847.79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983573.59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983573.59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481727.03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481727.03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147421.63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147421.63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274233.35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274233.35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46968.22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46968.22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327875.02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327875.02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325262.99</v>
      </c>
      <c r="H122" s="40">
        <v>0</v>
      </c>
      <c r="I122" s="40">
        <v>0</v>
      </c>
      <c r="J122" s="40">
        <v>0</v>
      </c>
      <c r="K122" s="41">
        <f t="shared" si="25"/>
        <v>325262.99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30687.34</v>
      </c>
      <c r="H123" s="40">
        <v>0</v>
      </c>
      <c r="I123" s="40">
        <v>0</v>
      </c>
      <c r="J123" s="40">
        <v>0</v>
      </c>
      <c r="K123" s="41">
        <f t="shared" si="25"/>
        <v>30687.34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165614.5</v>
      </c>
      <c r="H124" s="40">
        <v>0</v>
      </c>
      <c r="I124" s="40">
        <v>0</v>
      </c>
      <c r="J124" s="40">
        <v>0</v>
      </c>
      <c r="K124" s="41">
        <f t="shared" si="25"/>
        <v>165614.5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147627.89</v>
      </c>
      <c r="H125" s="40">
        <v>0</v>
      </c>
      <c r="I125" s="40">
        <v>0</v>
      </c>
      <c r="J125" s="40">
        <v>0</v>
      </c>
      <c r="K125" s="41">
        <f t="shared" si="25"/>
        <v>147627.89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429538.44</v>
      </c>
      <c r="H126" s="40">
        <v>0</v>
      </c>
      <c r="I126" s="40">
        <v>0</v>
      </c>
      <c r="J126" s="40">
        <v>0</v>
      </c>
      <c r="K126" s="41">
        <f t="shared" si="25"/>
        <v>429538.44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167424.55</v>
      </c>
      <c r="I127" s="40">
        <v>0</v>
      </c>
      <c r="J127" s="40">
        <v>0</v>
      </c>
      <c r="K127" s="41">
        <f t="shared" si="25"/>
        <v>167424.55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306953.43</v>
      </c>
      <c r="I128" s="40">
        <v>0</v>
      </c>
      <c r="J128" s="40">
        <v>0</v>
      </c>
      <c r="K128" s="41">
        <f t="shared" si="25"/>
        <v>306953.43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197099.92</v>
      </c>
      <c r="J129" s="40">
        <v>0</v>
      </c>
      <c r="K129" s="41">
        <f t="shared" si="25"/>
        <v>197099.92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391630.5</v>
      </c>
      <c r="K130" s="44">
        <f t="shared" si="25"/>
        <v>391630.5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2016-11-11T18:19:16Z</dcterms:modified>
  <cp:category/>
  <cp:version/>
  <cp:contentType/>
  <cp:contentStatus/>
</cp:coreProperties>
</file>