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200" yWindow="-15" windowWidth="10245" windowHeight="8265" tabRatio="911"/>
  </bookViews>
  <sheets>
    <sheet name="Índice" sheetId="10" r:id="rId1"/>
    <sheet name="Perfil" sheetId="1" r:id="rId2"/>
    <sheet name="Escolaridade" sheetId="9" r:id="rId3"/>
    <sheet name="Ocupação" sheetId="2" r:id="rId4"/>
    <sheet name="Registro" sheetId="3" r:id="rId5"/>
    <sheet name="Fx.Renda" sheetId="4" r:id="rId6"/>
    <sheet name="Despesa Transporte" sheetId="5" r:id="rId7"/>
    <sheet name="Respon. Despesa" sheetId="6" r:id="rId8"/>
    <sheet name="Meio Trabalho" sheetId="7" r:id="rId9"/>
    <sheet name="Meio Estudo" sheetId="11" r:id="rId10"/>
    <sheet name="Transporte" sheetId="8" r:id="rId11"/>
    <sheet name="Linha" sheetId="12" r:id="rId12"/>
  </sheets>
  <calcPr calcId="125725"/>
</workbook>
</file>

<file path=xl/calcChain.xml><?xml version="1.0" encoding="utf-8"?>
<calcChain xmlns="http://schemas.openxmlformats.org/spreadsheetml/2006/main">
  <c r="F20" i="1"/>
  <c r="F18"/>
  <c r="F12"/>
  <c r="F13"/>
  <c r="F14"/>
  <c r="F15"/>
  <c r="F16"/>
  <c r="F17"/>
  <c r="F27" i="11"/>
  <c r="F15"/>
  <c r="E29"/>
  <c r="G15" s="1"/>
  <c r="E29" i="7"/>
  <c r="G8" s="1"/>
  <c r="E25" i="1"/>
  <c r="G12" s="1"/>
  <c r="E11" i="3"/>
  <c r="F21" i="1"/>
  <c r="F18" i="9"/>
  <c r="F18" i="11"/>
  <c r="F19"/>
  <c r="F20"/>
  <c r="F21"/>
  <c r="F22"/>
  <c r="F23"/>
  <c r="F24"/>
  <c r="F25"/>
  <c r="F26"/>
  <c r="F28"/>
  <c r="F17"/>
  <c r="F7"/>
  <c r="F8"/>
  <c r="F9"/>
  <c r="F10"/>
  <c r="F11"/>
  <c r="F12"/>
  <c r="F13"/>
  <c r="F14"/>
  <c r="F16"/>
  <c r="F6"/>
  <c r="F5"/>
  <c r="G7" i="9"/>
  <c r="G8"/>
  <c r="G9"/>
  <c r="G10"/>
  <c r="G6"/>
  <c r="F20"/>
  <c r="E23"/>
  <c r="F22"/>
  <c r="F21"/>
  <c r="F19"/>
  <c r="F17"/>
  <c r="F16"/>
  <c r="F15"/>
  <c r="F14"/>
  <c r="F13"/>
  <c r="F12"/>
  <c r="F11"/>
  <c r="F10"/>
  <c r="F9"/>
  <c r="F8"/>
  <c r="F7"/>
  <c r="F6"/>
  <c r="F5"/>
  <c r="O10" i="1"/>
  <c r="O11"/>
  <c r="O9"/>
  <c r="O8"/>
  <c r="O7"/>
  <c r="O6"/>
  <c r="O5"/>
  <c r="F41" i="8"/>
  <c r="F42"/>
  <c r="F43"/>
  <c r="F44"/>
  <c r="F40"/>
  <c r="F36"/>
  <c r="F37"/>
  <c r="F38"/>
  <c r="F39"/>
  <c r="F35"/>
  <c r="F31"/>
  <c r="F32"/>
  <c r="F33"/>
  <c r="F34"/>
  <c r="F30"/>
  <c r="F26"/>
  <c r="F27"/>
  <c r="F28"/>
  <c r="F29"/>
  <c r="F25"/>
  <c r="F21"/>
  <c r="F22"/>
  <c r="F23"/>
  <c r="F24"/>
  <c r="F20"/>
  <c r="F19"/>
  <c r="F18"/>
  <c r="F17"/>
  <c r="F16"/>
  <c r="F15"/>
  <c r="F14"/>
  <c r="F13"/>
  <c r="F12"/>
  <c r="F11"/>
  <c r="F10"/>
  <c r="F9"/>
  <c r="F8"/>
  <c r="F7"/>
  <c r="F6"/>
  <c r="F5"/>
  <c r="F5" i="7"/>
  <c r="F6"/>
  <c r="F7"/>
  <c r="F8"/>
  <c r="F9"/>
  <c r="F10"/>
  <c r="F11"/>
  <c r="F12"/>
  <c r="F13"/>
  <c r="F14"/>
  <c r="F15"/>
  <c r="F16"/>
  <c r="F17"/>
  <c r="F5" i="6"/>
  <c r="E20"/>
  <c r="G19" s="1"/>
  <c r="F19"/>
  <c r="F18"/>
  <c r="F17"/>
  <c r="F16"/>
  <c r="F15"/>
  <c r="F14"/>
  <c r="F13"/>
  <c r="F12"/>
  <c r="F11"/>
  <c r="F10"/>
  <c r="F9"/>
  <c r="F8"/>
  <c r="F7"/>
  <c r="F6"/>
  <c r="F18" i="5"/>
  <c r="F19"/>
  <c r="F20"/>
  <c r="F21"/>
  <c r="F22"/>
  <c r="F17"/>
  <c r="F12"/>
  <c r="F13"/>
  <c r="F14"/>
  <c r="F15"/>
  <c r="F16"/>
  <c r="F11"/>
  <c r="F6"/>
  <c r="F7"/>
  <c r="F8"/>
  <c r="F9"/>
  <c r="F10"/>
  <c r="F5"/>
  <c r="E23"/>
  <c r="G5" s="1"/>
  <c r="F14" i="4"/>
  <c r="F15"/>
  <c r="F16"/>
  <c r="F17"/>
  <c r="F18"/>
  <c r="F19"/>
  <c r="F20"/>
  <c r="F13"/>
  <c r="F6"/>
  <c r="F7"/>
  <c r="F8"/>
  <c r="F9"/>
  <c r="F10"/>
  <c r="F11"/>
  <c r="F12"/>
  <c r="F5"/>
  <c r="E21"/>
  <c r="E13" i="3"/>
  <c r="E12"/>
  <c r="D10" i="2"/>
  <c r="E6" s="1"/>
  <c r="F22" i="1"/>
  <c r="F19"/>
  <c r="F6"/>
  <c r="F7"/>
  <c r="F8"/>
  <c r="F9"/>
  <c r="F10"/>
  <c r="F11"/>
  <c r="F5"/>
  <c r="G18" i="5" l="1"/>
  <c r="G27" i="11"/>
  <c r="G11" i="5"/>
  <c r="G12"/>
  <c r="G22"/>
  <c r="G14"/>
  <c r="G6"/>
  <c r="G19"/>
  <c r="G16"/>
  <c r="G8"/>
  <c r="G12" i="9"/>
  <c r="G13"/>
  <c r="G7" i="5"/>
  <c r="G20"/>
  <c r="G15"/>
  <c r="G10"/>
  <c r="F13" i="3"/>
  <c r="G11" i="9"/>
  <c r="G16" s="1"/>
  <c r="G14"/>
  <c r="G15"/>
  <c r="G19" i="1"/>
  <c r="G9" i="11"/>
  <c r="G12"/>
  <c r="G7"/>
  <c r="G16"/>
  <c r="G19"/>
  <c r="G23"/>
  <c r="G28"/>
  <c r="G6"/>
  <c r="G14"/>
  <c r="G17"/>
  <c r="G21"/>
  <c r="G25"/>
  <c r="G5"/>
  <c r="G10"/>
  <c r="G13"/>
  <c r="G18"/>
  <c r="G20"/>
  <c r="G22"/>
  <c r="G24"/>
  <c r="G26"/>
  <c r="G8"/>
  <c r="G11"/>
  <c r="I11" s="1"/>
  <c r="G21" i="5"/>
  <c r="G17"/>
  <c r="G13"/>
  <c r="G9"/>
  <c r="F8" i="3"/>
  <c r="G8"/>
  <c r="F9"/>
  <c r="G5"/>
  <c r="F10"/>
  <c r="F7"/>
  <c r="F5"/>
  <c r="F12"/>
  <c r="F6"/>
  <c r="E8" i="2"/>
  <c r="E9"/>
  <c r="E7"/>
  <c r="E5"/>
  <c r="F25" i="7"/>
  <c r="F21"/>
  <c r="G25"/>
  <c r="G21"/>
  <c r="G17"/>
  <c r="G13"/>
  <c r="G9"/>
  <c r="G5"/>
  <c r="F26"/>
  <c r="F22"/>
  <c r="F18"/>
  <c r="G26"/>
  <c r="G22"/>
  <c r="G18"/>
  <c r="G14"/>
  <c r="G10"/>
  <c r="G6"/>
  <c r="F27"/>
  <c r="F23"/>
  <c r="F19"/>
  <c r="G27"/>
  <c r="G23"/>
  <c r="G19"/>
  <c r="G15"/>
  <c r="G11"/>
  <c r="G7"/>
  <c r="F28"/>
  <c r="F24"/>
  <c r="F20"/>
  <c r="G28"/>
  <c r="G24"/>
  <c r="G20"/>
  <c r="I8" s="1"/>
  <c r="G16"/>
  <c r="G12"/>
  <c r="G6" i="6"/>
  <c r="G8"/>
  <c r="G11"/>
  <c r="G13"/>
  <c r="G16"/>
  <c r="G18"/>
  <c r="G5"/>
  <c r="G7"/>
  <c r="G9"/>
  <c r="G10"/>
  <c r="G12"/>
  <c r="G14"/>
  <c r="G15"/>
  <c r="G17"/>
  <c r="G5" i="1"/>
  <c r="I16" i="7" l="1"/>
  <c r="I11"/>
  <c r="I12"/>
  <c r="I7"/>
  <c r="I13"/>
  <c r="I6"/>
  <c r="I7" i="11"/>
  <c r="I13"/>
  <c r="I9"/>
  <c r="I15" i="7"/>
  <c r="I10"/>
  <c r="I5"/>
  <c r="I12" i="11"/>
  <c r="I6"/>
  <c r="I16"/>
  <c r="I5"/>
  <c r="I14"/>
  <c r="I8"/>
  <c r="I10"/>
  <c r="I14" i="7"/>
  <c r="I9"/>
</calcChain>
</file>

<file path=xl/sharedStrings.xml><?xml version="1.0" encoding="utf-8"?>
<sst xmlns="http://schemas.openxmlformats.org/spreadsheetml/2006/main" count="406" uniqueCount="205">
  <si>
    <t>CARACTERIZAÇÃO DOS USUÁRIOS QUE RESPONDERAM A PESQUISA SOCIOECONÔMICA</t>
  </si>
  <si>
    <t>Sexo</t>
  </si>
  <si>
    <t>Faixa Etária</t>
  </si>
  <si>
    <t>Quantidade de Usuários</t>
  </si>
  <si>
    <t>% Fx. Etária</t>
  </si>
  <si>
    <t>% Sexo</t>
  </si>
  <si>
    <t>Feminino</t>
  </si>
  <si>
    <t>Menor que 10 anos</t>
  </si>
  <si>
    <t>Entre 11 a 20 anos</t>
  </si>
  <si>
    <t>Entre 21 a 30 anos</t>
  </si>
  <si>
    <t>Entre 31 a 40 anos</t>
  </si>
  <si>
    <t>Entre 41 a 60 anos</t>
  </si>
  <si>
    <t>Maior que 60 anos</t>
  </si>
  <si>
    <t>Não Informado</t>
  </si>
  <si>
    <t>Masculino</t>
  </si>
  <si>
    <t>Total</t>
  </si>
  <si>
    <t>OCUPAÇÃO</t>
  </si>
  <si>
    <t>Ocupação</t>
  </si>
  <si>
    <t>%</t>
  </si>
  <si>
    <t>Apenas estudando</t>
  </si>
  <si>
    <t>Apenas trabalhando</t>
  </si>
  <si>
    <t>Estudando e trabalhando</t>
  </si>
  <si>
    <t>Nem estudando / nem trabalhando</t>
  </si>
  <si>
    <t>OCUPAÇÃO x TRABALHO REGISTRADO</t>
  </si>
  <si>
    <t>Trabalho Registrado</t>
  </si>
  <si>
    <t xml:space="preserve">% Registro </t>
  </si>
  <si>
    <t>% Ocupação</t>
  </si>
  <si>
    <t>Registrado</t>
  </si>
  <si>
    <t>Não registrado</t>
  </si>
  <si>
    <t>Não Registrado</t>
  </si>
  <si>
    <t>FAIXA DE RENDA INDIVIDUAL MENSAL</t>
  </si>
  <si>
    <t>Renda Individual Mensal</t>
  </si>
  <si>
    <t>Gasto Mensal com Transporte</t>
  </si>
  <si>
    <t>Até R$ 50,00</t>
  </si>
  <si>
    <t>De R$ 50,00 a R$ 100,00</t>
  </si>
  <si>
    <t>De R$ 100,00 a R$ 180,00</t>
  </si>
  <si>
    <t>De R$ 180,00 a R$ 300,00</t>
  </si>
  <si>
    <t>Acima de R$ 300,00</t>
  </si>
  <si>
    <t>% do Total</t>
  </si>
  <si>
    <t>RESPONSÁVEL PELO PAGAMENTO DAS DESPESAS COM TRANSPORTE PÚBLICO</t>
  </si>
  <si>
    <t>Não tenho despesas</t>
  </si>
  <si>
    <t>Recebo vale-transporte</t>
  </si>
  <si>
    <t>Recursos próprios</t>
  </si>
  <si>
    <t>Terceiros - Pais ou Parentes</t>
  </si>
  <si>
    <t>Responsável pelas Despesas com Transporte</t>
  </si>
  <si>
    <t>MEIO DE TRANSPORTE PARA IR AO TRABALHO</t>
  </si>
  <si>
    <t>Transporte para o Trabalho</t>
  </si>
  <si>
    <t>% Transporte</t>
  </si>
  <si>
    <t>Ônibus Municipal</t>
  </si>
  <si>
    <t>Ônibus Intermunicipal</t>
  </si>
  <si>
    <t>Metrô</t>
  </si>
  <si>
    <t>Trem</t>
  </si>
  <si>
    <t>Carro</t>
  </si>
  <si>
    <t>Ônibus Fretado</t>
  </si>
  <si>
    <t>Taxi</t>
  </si>
  <si>
    <t>Motocicleta</t>
  </si>
  <si>
    <t>Bicicleta</t>
  </si>
  <si>
    <t>Carona</t>
  </si>
  <si>
    <t>A pé</t>
  </si>
  <si>
    <t>Trabalho em Casa</t>
  </si>
  <si>
    <t>DESPESA MENSAL COM TRANSPORTE PÚBLICO</t>
  </si>
  <si>
    <t>AVALIAÇÃO DO TRANSPORTE PÚBLICO</t>
  </si>
  <si>
    <t xml:space="preserve">Critério </t>
  </si>
  <si>
    <t>Muito Bom</t>
  </si>
  <si>
    <t>Bom</t>
  </si>
  <si>
    <t>Regular</t>
  </si>
  <si>
    <t>Ruim</t>
  </si>
  <si>
    <t>Muito Ruim</t>
  </si>
  <si>
    <t>CONFORTO GERAL DOS VEÍCULOS</t>
  </si>
  <si>
    <t>SEGURANÇA PESSOAL E DA VIAGEM</t>
  </si>
  <si>
    <t>RAPIDEZ DA VIAGEM</t>
  </si>
  <si>
    <t>CONFIANÇA DE CHEGAR AO DESTINO SEM ATRASO</t>
  </si>
  <si>
    <t>TEMPO DE ESPERA NO PONTO DE PARADA</t>
  </si>
  <si>
    <t>ACESSIBILIDADE AOS VEÍCULOS</t>
  </si>
  <si>
    <t>TRATAMENTO DO MOTORISTA E DO COBRADOR</t>
  </si>
  <si>
    <t>INFORMAÇÕES SOBRE O BILHETE ÚNICO</t>
  </si>
  <si>
    <t xml:space="preserve">Avaliação </t>
  </si>
  <si>
    <t>ESCOLARIDADE</t>
  </si>
  <si>
    <t>Analfabeto / Até 3ª série fundamental</t>
  </si>
  <si>
    <t>4ª série fundamental</t>
  </si>
  <si>
    <t>Fundamental completo 5ª a 8ª série</t>
  </si>
  <si>
    <t>Médio completo 1° ao 3° grau / Superior incompleto</t>
  </si>
  <si>
    <t>Superior completo</t>
  </si>
  <si>
    <t>Escolaridade</t>
  </si>
  <si>
    <t>Item</t>
  </si>
  <si>
    <t>Descrição</t>
  </si>
  <si>
    <t>Detalhe</t>
  </si>
  <si>
    <t>PERFIL</t>
  </si>
  <si>
    <t>OCUPAÇÃO PRINCIPAL</t>
  </si>
  <si>
    <t>Trabalho - Estudo - Sem Atividade</t>
  </si>
  <si>
    <t>Sexo - Escolaridade</t>
  </si>
  <si>
    <t>Sexo - Faixa Etária</t>
  </si>
  <si>
    <t>Registro - Sem Registro</t>
  </si>
  <si>
    <t>Atividade - Faixa de Renda</t>
  </si>
  <si>
    <t>FORMALIZAÇÃO</t>
  </si>
  <si>
    <t>Atividade - Gasto Médio Mensal</t>
  </si>
  <si>
    <t>Atividade - Responsável</t>
  </si>
  <si>
    <t>MEIO DE TRANSPORTE UTILIZADO PARA IR AO TRABALHO</t>
  </si>
  <si>
    <t>Atividade - Meio de Transporte</t>
  </si>
  <si>
    <t>Conforto Geral dos Veículos</t>
  </si>
  <si>
    <t>Segurança Pessoal e da Viagem</t>
  </si>
  <si>
    <t>Rapidez na Realização da Viagem</t>
  </si>
  <si>
    <t>Confiança em Chegar ao Destino Sem Atraso</t>
  </si>
  <si>
    <t>Tempo de Espera no Ponto de Parada</t>
  </si>
  <si>
    <t>Acessibilidade aos Veículos</t>
  </si>
  <si>
    <t>Tratamento do Motorista e do Cobrador</t>
  </si>
  <si>
    <t>Informações sobre o Bilhete Único</t>
  </si>
  <si>
    <t>MEIO DE TRANSPORTE PARA ESTUDAR</t>
  </si>
  <si>
    <t>Transporte para Estudar</t>
  </si>
  <si>
    <t>MEIO DE TRANSPORTE UTILIZADO PARA IR AOS ESTUDOS</t>
  </si>
  <si>
    <t>3459</t>
  </si>
  <si>
    <t>273X</t>
  </si>
  <si>
    <t>7545</t>
  </si>
  <si>
    <t>917H</t>
  </si>
  <si>
    <t>2765</t>
  </si>
  <si>
    <t>6000</t>
  </si>
  <si>
    <t>2703</t>
  </si>
  <si>
    <t>1783</t>
  </si>
  <si>
    <t>971R</t>
  </si>
  <si>
    <t>6030</t>
  </si>
  <si>
    <t>8055</t>
  </si>
  <si>
    <t>715M</t>
  </si>
  <si>
    <t>118C</t>
  </si>
  <si>
    <t>8622</t>
  </si>
  <si>
    <t>5031</t>
  </si>
  <si>
    <t>809P</t>
  </si>
  <si>
    <t>Número da Linha</t>
  </si>
  <si>
    <t>#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</si>
  <si>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</si>
  <si>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</si>
  <si>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</si>
  <si>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</si>
  <si>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</si>
  <si>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</si>
  <si>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</si>
  <si>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</si>
  <si>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</si>
  <si>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</si>
  <si>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</si>
  <si>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</si>
  <si>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</si>
  <si>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</si>
  <si>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</si>
  <si>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</si>
  <si>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</si>
  <si>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</si>
  <si>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</si>
  <si>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</si>
  <si>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Letreiro da Linha - TP</t>
  </si>
  <si>
    <t>Letreiro da Linha - TS</t>
  </si>
  <si>
    <t>PAISSANDU</t>
  </si>
  <si>
    <t>TERM. CACHOEIRINHA</t>
  </si>
  <si>
    <t>TERM. PQ. D.PEDRO II</t>
  </si>
  <si>
    <t>ITAIM PAULISTA</t>
  </si>
  <si>
    <t>METRÔ ARTUR ALVIM</t>
  </si>
  <si>
    <t>JD. DAS OLIVEIRAS</t>
  </si>
  <si>
    <t>PCA RAMOS DE AZEVEDO</t>
  </si>
  <si>
    <t>JD. JOAO XXIII</t>
  </si>
  <si>
    <t>METRÔ VILA MARIANA</t>
  </si>
  <si>
    <t>TERMINAL PIRITUBA</t>
  </si>
  <si>
    <t>METRÔ TATUAPÉ</t>
  </si>
  <si>
    <t>VILA CISPER</t>
  </si>
  <si>
    <t>TERM. STO. AMARO</t>
  </si>
  <si>
    <t>TERM. PARELHEIROS</t>
  </si>
  <si>
    <t>METRÔ ITAQUERA</t>
  </si>
  <si>
    <t>JD. ETELVINA</t>
  </si>
  <si>
    <t>METRÔ SANTANA</t>
  </si>
  <si>
    <t>CACHOEIRA</t>
  </si>
  <si>
    <t>ESTACAO JARAGUA</t>
  </si>
  <si>
    <t>LAPA</t>
  </si>
  <si>
    <t>PERUS</t>
  </si>
  <si>
    <t>LGO. DA POLVORA</t>
  </si>
  <si>
    <t>JD. MARIA LUIZA</t>
  </si>
  <si>
    <t>METRÔ SANTA CECÍLIA</t>
  </si>
  <si>
    <t>JD. PERY ALTO</t>
  </si>
  <si>
    <t>PCA.RAMOS DE AZEVEDO</t>
  </si>
  <si>
    <t>MORRO DOCE</t>
  </si>
  <si>
    <t>TERM. SACOMA</t>
  </si>
  <si>
    <t>VILA ARAPUA</t>
  </si>
  <si>
    <t>TERM. PINHEIROS</t>
  </si>
  <si>
    <t>20 LINHAS MAIS UTILIZADAS INDICADAS PELOS USUÁRIOS</t>
  </si>
  <si>
    <t>A pesquisa socioeconômica está associada ao cadastro do Novo Bilhete Único. O seu preenchimento é opcional e desejável, porém não obrigatório.</t>
  </si>
  <si>
    <t>ÍNDICE GERAL DAS QUESTÕES DA PESQUISA SOCIOECONÔMICA E DE AVALIAÇÃO DO TRANSPORTE PÚBLICO</t>
  </si>
  <si>
    <t>Observações:</t>
  </si>
  <si>
    <t>Todas as informações pessoais obrigatórias, tais como nome, endereço, números de documentos e contatos, são mantidas sob sigilo e uso exclusivo da SPTRANS para fins de emissão do Bilhete Único.</t>
  </si>
  <si>
    <r>
      <t xml:space="preserve">LINHAS MAIS UTILIZADAS </t>
    </r>
    <r>
      <rPr>
        <sz val="12"/>
        <color theme="1"/>
        <rFont val="Calibri"/>
        <family val="2"/>
        <scheme val="minor"/>
      </rPr>
      <t>(conforme declarado pelos usuários)</t>
    </r>
  </si>
  <si>
    <t>9500</t>
  </si>
  <si>
    <t>3064</t>
  </si>
  <si>
    <t>1178</t>
  </si>
  <si>
    <t>UNISA</t>
  </si>
  <si>
    <t>EST. GUAIANAZES-CPTM</t>
  </si>
  <si>
    <t>CID. TIRADENTES</t>
  </si>
  <si>
    <t>PCA. DO CORREIO</t>
  </si>
  <si>
    <t>SAO MIGUEL</t>
  </si>
  <si>
    <t>TERM. CAMPO LIMPO</t>
  </si>
  <si>
    <t>Até 1 salário mínimo</t>
  </si>
  <si>
    <t>De 1 a 1,5 salários mínimos</t>
  </si>
  <si>
    <t>De 1,5 a 2 salários mínimos</t>
  </si>
  <si>
    <t>De 2 a 3,5 salários mínimos</t>
  </si>
  <si>
    <t>De 3,5 a 7 salários mínimos</t>
  </si>
  <si>
    <t>De 7 a 12 salários mínimos</t>
  </si>
  <si>
    <t>Acima de 12 salários mínimos</t>
  </si>
  <si>
    <t>Os usuários iniciaram o cadastro e o preenchimento da pesquisa em Abril de 2013. Sendo assim, os dados aqui apresentados referem-se aos usuários que responderam entre Abr/13 e Jun/16.</t>
  </si>
  <si>
    <t>175T</t>
  </si>
  <si>
    <t>METRÔ JABAQUARA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</si>
</sst>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5" fontId="4" fillId="2" borderId="2" xfId="2" applyNumberFormat="1" applyFont="1" applyFill="1" applyBorder="1" applyAlignment="1">
      <alignment horizontal="center" vertical="center"/>
    </xf>
    <xf numFmtId="165" fontId="4" fillId="2" borderId="3" xfId="2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64" fontId="0" fillId="2" borderId="5" xfId="1" applyNumberFormat="1" applyFont="1" applyFill="1" applyBorder="1" applyAlignment="1">
      <alignment vertical="center"/>
    </xf>
    <xf numFmtId="165" fontId="0" fillId="2" borderId="5" xfId="2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164" fontId="0" fillId="2" borderId="8" xfId="1" applyNumberFormat="1" applyFont="1" applyFill="1" applyBorder="1" applyAlignment="1">
      <alignment vertical="center"/>
    </xf>
    <xf numFmtId="165" fontId="0" fillId="2" borderId="8" xfId="2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164" fontId="0" fillId="2" borderId="11" xfId="1" applyNumberFormat="1" applyFont="1" applyFill="1" applyBorder="1" applyAlignment="1">
      <alignment vertical="center"/>
    </xf>
    <xf numFmtId="165" fontId="0" fillId="2" borderId="11" xfId="2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164" fontId="3" fillId="2" borderId="14" xfId="1" applyNumberFormat="1" applyFont="1" applyFill="1" applyBorder="1" applyAlignment="1">
      <alignment vertical="center"/>
    </xf>
    <xf numFmtId="165" fontId="0" fillId="2" borderId="3" xfId="2" applyNumberFormat="1" applyFont="1" applyFill="1" applyBorder="1" applyAlignment="1">
      <alignment horizontal="center" vertical="center"/>
    </xf>
    <xf numFmtId="165" fontId="3" fillId="2" borderId="15" xfId="2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3" borderId="0" xfId="0" applyFill="1"/>
    <xf numFmtId="0" fontId="0" fillId="0" borderId="0" xfId="0" applyBorder="1"/>
    <xf numFmtId="0" fontId="4" fillId="2" borderId="2" xfId="0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164" fontId="5" fillId="2" borderId="25" xfId="1" applyNumberFormat="1" applyFont="1" applyFill="1" applyBorder="1" applyAlignment="1">
      <alignment vertical="center"/>
    </xf>
    <xf numFmtId="165" fontId="5" fillId="2" borderId="26" xfId="2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164" fontId="5" fillId="2" borderId="8" xfId="1" applyNumberFormat="1" applyFont="1" applyFill="1" applyBorder="1" applyAlignment="1">
      <alignment vertical="center"/>
    </xf>
    <xf numFmtId="165" fontId="5" fillId="2" borderId="9" xfId="2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164" fontId="3" fillId="2" borderId="11" xfId="1" applyNumberFormat="1" applyFont="1" applyFill="1" applyBorder="1" applyAlignment="1">
      <alignment vertical="center"/>
    </xf>
    <xf numFmtId="164" fontId="3" fillId="2" borderId="12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vertical="center"/>
    </xf>
    <xf numFmtId="164" fontId="5" fillId="2" borderId="11" xfId="1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164" fontId="3" fillId="2" borderId="5" xfId="1" applyNumberFormat="1" applyFont="1" applyFill="1" applyBorder="1" applyAlignment="1">
      <alignment vertical="center"/>
    </xf>
    <xf numFmtId="165" fontId="0" fillId="2" borderId="6" xfId="2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vertical="center"/>
    </xf>
    <xf numFmtId="165" fontId="0" fillId="2" borderId="9" xfId="2" applyNumberFormat="1" applyFont="1" applyFill="1" applyBorder="1" applyAlignment="1">
      <alignment horizontal="center" vertical="center"/>
    </xf>
    <xf numFmtId="165" fontId="0" fillId="2" borderId="12" xfId="2" applyNumberFormat="1" applyFont="1" applyFill="1" applyBorder="1" applyAlignment="1">
      <alignment horizontal="center" vertical="center"/>
    </xf>
    <xf numFmtId="165" fontId="5" fillId="2" borderId="3" xfId="2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164" fontId="0" fillId="2" borderId="25" xfId="1" applyNumberFormat="1" applyFont="1" applyFill="1" applyBorder="1" applyAlignment="1">
      <alignment vertical="center"/>
    </xf>
    <xf numFmtId="165" fontId="0" fillId="2" borderId="25" xfId="2" applyNumberFormat="1" applyFont="1" applyFill="1" applyBorder="1" applyAlignment="1">
      <alignment horizontal="center" vertical="center"/>
    </xf>
    <xf numFmtId="165" fontId="0" fillId="2" borderId="26" xfId="2" applyNumberFormat="1" applyFont="1" applyFill="1" applyBorder="1" applyAlignment="1">
      <alignment horizontal="center" vertical="center"/>
    </xf>
    <xf numFmtId="165" fontId="0" fillId="2" borderId="30" xfId="2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5" fillId="2" borderId="25" xfId="0" applyFont="1" applyFill="1" applyBorder="1" applyAlignment="1">
      <alignment vertical="center"/>
    </xf>
    <xf numFmtId="165" fontId="2" fillId="2" borderId="0" xfId="0" applyNumberFormat="1" applyFont="1" applyFill="1" applyBorder="1"/>
    <xf numFmtId="0" fontId="5" fillId="2" borderId="8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65" fontId="5" fillId="2" borderId="12" xfId="2" applyNumberFormat="1" applyFont="1" applyFill="1" applyBorder="1" applyAlignment="1">
      <alignment horizontal="center" vertical="center"/>
    </xf>
    <xf numFmtId="165" fontId="0" fillId="2" borderId="14" xfId="2" applyNumberFormat="1" applyFont="1" applyFill="1" applyBorder="1" applyAlignment="1">
      <alignment horizontal="center" vertical="center"/>
    </xf>
    <xf numFmtId="164" fontId="0" fillId="2" borderId="31" xfId="1" applyNumberFormat="1" applyFont="1" applyFill="1" applyBorder="1" applyAlignment="1">
      <alignment vertical="center"/>
    </xf>
    <xf numFmtId="165" fontId="0" fillId="2" borderId="29" xfId="2" applyNumberFormat="1" applyFont="1" applyFill="1" applyBorder="1" applyAlignment="1">
      <alignment horizontal="center" vertical="center"/>
    </xf>
    <xf numFmtId="0" fontId="0" fillId="3" borderId="0" xfId="0" applyFill="1" applyBorder="1"/>
    <xf numFmtId="164" fontId="0" fillId="2" borderId="0" xfId="0" applyNumberFormat="1" applyFill="1" applyBorder="1"/>
    <xf numFmtId="164" fontId="7" fillId="2" borderId="0" xfId="0" applyNumberFormat="1" applyFont="1" applyFill="1" applyBorder="1"/>
    <xf numFmtId="164" fontId="7" fillId="2" borderId="0" xfId="1" applyNumberFormat="1" applyFont="1" applyFill="1" applyBorder="1" applyAlignment="1">
      <alignment vertical="center"/>
    </xf>
    <xf numFmtId="165" fontId="7" fillId="2" borderId="0" xfId="2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165" fontId="5" fillId="2" borderId="6" xfId="2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vertical="center"/>
    </xf>
    <xf numFmtId="164" fontId="5" fillId="2" borderId="31" xfId="1" applyNumberFormat="1" applyFont="1" applyFill="1" applyBorder="1" applyAlignment="1">
      <alignment vertical="center"/>
    </xf>
    <xf numFmtId="165" fontId="0" fillId="2" borderId="33" xfId="2" applyNumberFormat="1" applyFont="1" applyFill="1" applyBorder="1" applyAlignment="1">
      <alignment horizontal="center" vertical="center"/>
    </xf>
    <xf numFmtId="165" fontId="5" fillId="2" borderId="29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5" fontId="0" fillId="2" borderId="2" xfId="2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0" fillId="3" borderId="0" xfId="1" applyNumberFormat="1" applyFont="1" applyFill="1" applyAlignment="1">
      <alignment horizontal="center" vertical="center"/>
    </xf>
    <xf numFmtId="164" fontId="0" fillId="2" borderId="17" xfId="1" applyNumberFormat="1" applyFont="1" applyFill="1" applyBorder="1" applyAlignment="1">
      <alignment horizontal="center" vertical="center"/>
    </xf>
    <xf numFmtId="164" fontId="0" fillId="2" borderId="26" xfId="1" applyNumberFormat="1" applyFont="1" applyFill="1" applyBorder="1" applyAlignment="1">
      <alignment horizontal="center" vertical="center"/>
    </xf>
    <xf numFmtId="164" fontId="0" fillId="2" borderId="9" xfId="1" applyNumberFormat="1" applyFont="1" applyFill="1" applyBorder="1" applyAlignment="1">
      <alignment horizontal="center" vertical="center"/>
    </xf>
    <xf numFmtId="164" fontId="0" fillId="2" borderId="12" xfId="1" applyNumberFormat="1" applyFont="1" applyFill="1" applyBorder="1" applyAlignment="1">
      <alignment horizontal="center" vertical="center"/>
    </xf>
    <xf numFmtId="164" fontId="0" fillId="2" borderId="22" xfId="1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4" xfId="0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1" fillId="2" borderId="25" xfId="3" applyFill="1" applyBorder="1" applyAlignment="1" applyProtection="1">
      <alignment vertical="center"/>
    </xf>
    <xf numFmtId="0" fontId="11" fillId="2" borderId="8" xfId="3" applyFill="1" applyBorder="1" applyAlignment="1" applyProtection="1">
      <alignment vertical="center"/>
    </xf>
    <xf numFmtId="0" fontId="11" fillId="2" borderId="11" xfId="3" applyFill="1" applyBorder="1" applyAlignment="1" applyProtection="1">
      <alignment vertical="center"/>
    </xf>
    <xf numFmtId="165" fontId="0" fillId="2" borderId="9" xfId="2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3" fillId="2" borderId="0" xfId="0" applyFont="1" applyFill="1" applyBorder="1"/>
    <xf numFmtId="165" fontId="15" fillId="2" borderId="0" xfId="2" applyNumberFormat="1" applyFont="1" applyFill="1" applyBorder="1" applyAlignment="1">
      <alignment horizontal="center" vertical="center"/>
    </xf>
    <xf numFmtId="165" fontId="13" fillId="2" borderId="0" xfId="2" applyNumberFormat="1" applyFont="1" applyFill="1" applyBorder="1" applyAlignment="1">
      <alignment vertical="center"/>
    </xf>
    <xf numFmtId="165" fontId="16" fillId="2" borderId="0" xfId="2" applyNumberFormat="1" applyFont="1" applyFill="1" applyBorder="1" applyAlignment="1">
      <alignment horizontal="center" vertical="center"/>
    </xf>
    <xf numFmtId="0" fontId="13" fillId="2" borderId="22" xfId="0" applyFont="1" applyFill="1" applyBorder="1"/>
    <xf numFmtId="0" fontId="0" fillId="2" borderId="31" xfId="0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4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65" fontId="0" fillId="2" borderId="6" xfId="2" applyNumberFormat="1" applyFont="1" applyFill="1" applyBorder="1" applyAlignment="1">
      <alignment horizontal="center" vertical="center"/>
    </xf>
    <xf numFmtId="165" fontId="0" fillId="2" borderId="26" xfId="2" applyNumberFormat="1" applyFont="1" applyFill="1" applyBorder="1" applyAlignment="1">
      <alignment horizontal="center" vertical="center"/>
    </xf>
    <xf numFmtId="165" fontId="0" fillId="2" borderId="9" xfId="2" applyNumberFormat="1" applyFont="1" applyFill="1" applyBorder="1" applyAlignment="1">
      <alignment horizontal="center" vertical="center"/>
    </xf>
    <xf numFmtId="165" fontId="0" fillId="2" borderId="12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37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165" fontId="0" fillId="2" borderId="38" xfId="2" applyNumberFormat="1" applyFont="1" applyFill="1" applyBorder="1" applyAlignment="1">
      <alignment horizontal="center" vertical="center"/>
    </xf>
    <xf numFmtId="165" fontId="0" fillId="2" borderId="36" xfId="2" applyNumberFormat="1" applyFont="1" applyFill="1" applyBorder="1" applyAlignment="1">
      <alignment horizontal="center" vertical="center"/>
    </xf>
    <xf numFmtId="165" fontId="0" fillId="2" borderId="30" xfId="2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165" fontId="3" fillId="2" borderId="12" xfId="2" applyNumberFormat="1" applyFont="1" applyFill="1" applyBorder="1" applyAlignment="1">
      <alignment horizontal="center" vertical="center"/>
    </xf>
    <xf numFmtId="165" fontId="3" fillId="2" borderId="28" xfId="2" applyNumberFormat="1" applyFont="1" applyFill="1" applyBorder="1" applyAlignment="1">
      <alignment horizontal="center" vertical="center"/>
    </xf>
    <xf numFmtId="165" fontId="3" fillId="2" borderId="9" xfId="2" applyNumberFormat="1" applyFont="1" applyFill="1" applyBorder="1" applyAlignment="1">
      <alignment horizontal="center" vertical="center"/>
    </xf>
    <xf numFmtId="165" fontId="3" fillId="2" borderId="27" xfId="2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FF66FF"/>
      <color rgb="FFFF99FF"/>
      <color rgb="FFFFCCFF"/>
      <color rgb="FFFFFFFF"/>
      <color rgb="FF66FF66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 cap="small" baseline="0"/>
              <a:t>Perfil do Usuário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7175913355658228E-2"/>
          <c:y val="0.16805179352580923"/>
          <c:w val="0.93583310706851364"/>
          <c:h val="0.7761087197433657"/>
        </c:manualLayout>
      </c:layout>
      <c:pie3DChart>
        <c:varyColors val="1"/>
        <c:ser>
          <c:idx val="0"/>
          <c:order val="0"/>
          <c:tx>
            <c:strRef>
              <c:f>Perfil!$G$4</c:f>
              <c:strCache>
                <c:ptCount val="1"/>
                <c:pt idx="0">
                  <c:v>% Sexo</c:v>
                </c:pt>
              </c:strCache>
            </c:strRef>
          </c:tx>
          <c:spPr>
            <a:solidFill>
              <a:schemeClr val="tx2"/>
            </a:solidFill>
          </c:spPr>
          <c:explosion val="25"/>
          <c:dPt>
            <c:idx val="0"/>
            <c:spPr>
              <a:solidFill>
                <a:schemeClr val="accent2"/>
              </a:solidFill>
            </c:spPr>
          </c:dPt>
          <c:dLbls>
            <c:dLbl>
              <c:idx val="7"/>
              <c:layout>
                <c:manualLayout>
                  <c:x val="0.20258454994240271"/>
                  <c:y val="5.0059400469678106E-2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Perfil!$C$5:$C$17</c:f>
              <c:strCache>
                <c:ptCount val="8"/>
                <c:pt idx="0">
                  <c:v>Feminino</c:v>
                </c:pt>
                <c:pt idx="7">
                  <c:v>Masculino</c:v>
                </c:pt>
              </c:strCache>
            </c:strRef>
          </c:cat>
          <c:val>
            <c:numRef>
              <c:f>Perfil!$G$5:$G$17</c:f>
              <c:numCache>
                <c:formatCode>0.0%</c:formatCode>
                <c:ptCount val="13"/>
                <c:pt idx="0">
                  <c:v>0.56100411693172414</c:v>
                </c:pt>
                <c:pt idx="7">
                  <c:v>0.43898582459839042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Responsável pelas Despesas com Transporte</a:t>
            </a:r>
          </a:p>
          <a:p>
            <a:pPr>
              <a:defRPr/>
            </a:pPr>
            <a:r>
              <a:rPr lang="en-US" sz="1200" b="0"/>
              <a:t>(apenas estudando)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2.8985507246376812E-2"/>
          <c:y val="0.26215296004666183"/>
          <c:w val="0.96837944664031883"/>
          <c:h val="0.60094889180519406"/>
        </c:manualLayout>
      </c:layout>
      <c:barChart>
        <c:barDir val="col"/>
        <c:grouping val="clustered"/>
        <c:ser>
          <c:idx val="0"/>
          <c:order val="0"/>
          <c:tx>
            <c:strRef>
              <c:f>'Respon. Despesa'!$F$4</c:f>
              <c:strCache>
                <c:ptCount val="1"/>
                <c:pt idx="0">
                  <c:v>% Ocupação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'Respon. Despesa'!$D$6:$D$9</c:f>
              <c:strCache>
                <c:ptCount val="4"/>
                <c:pt idx="0">
                  <c:v>Não tenho despesas</c:v>
                </c:pt>
                <c:pt idx="1">
                  <c:v>Recebo vale-transporte</c:v>
                </c:pt>
                <c:pt idx="2">
                  <c:v>Recursos próprios</c:v>
                </c:pt>
                <c:pt idx="3">
                  <c:v>Terceiros - Pais ou Parentes</c:v>
                </c:pt>
              </c:strCache>
            </c:strRef>
          </c:cat>
          <c:val>
            <c:numRef>
              <c:f>'Respon. Despesa'!$F$6:$F$9</c:f>
              <c:numCache>
                <c:formatCode>0.0%</c:formatCode>
                <c:ptCount val="4"/>
                <c:pt idx="0">
                  <c:v>1.5394392711991264E-2</c:v>
                </c:pt>
                <c:pt idx="1">
                  <c:v>1.0144393012334496E-2</c:v>
                </c:pt>
                <c:pt idx="2">
                  <c:v>0.14691108999364474</c:v>
                </c:pt>
                <c:pt idx="3">
                  <c:v>0.6292070578256832</c:v>
                </c:pt>
              </c:numCache>
            </c:numRef>
          </c:val>
        </c:ser>
        <c:dLbls>
          <c:showVal val="1"/>
        </c:dLbls>
        <c:overlap val="-25"/>
        <c:axId val="39548800"/>
        <c:axId val="39550336"/>
      </c:barChart>
      <c:catAx>
        <c:axId val="395488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39550336"/>
        <c:crosses val="autoZero"/>
        <c:auto val="1"/>
        <c:lblAlgn val="ctr"/>
        <c:lblOffset val="100"/>
      </c:catAx>
      <c:valAx>
        <c:axId val="39550336"/>
        <c:scaling>
          <c:orientation val="minMax"/>
        </c:scaling>
        <c:delete val="1"/>
        <c:axPos val="l"/>
        <c:numFmt formatCode="0.0%" sourceLinked="1"/>
        <c:tickLblPos val="none"/>
        <c:crossAx val="39548800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Responsável pelas Despesas</a:t>
            </a:r>
            <a:r>
              <a:rPr lang="pt-BR" baseline="0"/>
              <a:t> </a:t>
            </a:r>
            <a:r>
              <a:rPr lang="pt-BR"/>
              <a:t>com Transporte </a:t>
            </a:r>
          </a:p>
          <a:p>
            <a:pPr>
              <a:defRPr/>
            </a:pPr>
            <a:r>
              <a:rPr lang="pt-BR" sz="1200" b="0"/>
              <a:t>(apenas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cat>
            <c:strRef>
              <c:f>'Respon. Despesa'!$D$11:$D$14</c:f>
              <c:strCache>
                <c:ptCount val="4"/>
                <c:pt idx="0">
                  <c:v>Não tenho despesas</c:v>
                </c:pt>
                <c:pt idx="1">
                  <c:v>Recebo vale-transporte</c:v>
                </c:pt>
                <c:pt idx="2">
                  <c:v>Recursos próprios</c:v>
                </c:pt>
                <c:pt idx="3">
                  <c:v>Terceiros - Pais ou Parentes</c:v>
                </c:pt>
              </c:strCache>
            </c:strRef>
          </c:cat>
          <c:val>
            <c:numRef>
              <c:f>'Respon. Despesa'!$F$11:$F$14</c:f>
              <c:numCache>
                <c:formatCode>0.0%</c:formatCode>
                <c:ptCount val="4"/>
                <c:pt idx="0">
                  <c:v>1.0176876808107886E-2</c:v>
                </c:pt>
                <c:pt idx="1">
                  <c:v>0.44676783316981139</c:v>
                </c:pt>
                <c:pt idx="2">
                  <c:v>0.33885386181381189</c:v>
                </c:pt>
                <c:pt idx="3">
                  <c:v>1.6922944403242986E-2</c:v>
                </c:pt>
              </c:numCache>
            </c:numRef>
          </c:val>
        </c:ser>
        <c:dLbls>
          <c:showVal val="1"/>
        </c:dLbls>
        <c:overlap val="-25"/>
        <c:axId val="39570432"/>
        <c:axId val="39666432"/>
      </c:barChart>
      <c:catAx>
        <c:axId val="395704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39666432"/>
        <c:crosses val="autoZero"/>
        <c:auto val="1"/>
        <c:lblAlgn val="ctr"/>
        <c:lblOffset val="100"/>
      </c:catAx>
      <c:valAx>
        <c:axId val="39666432"/>
        <c:scaling>
          <c:orientation val="minMax"/>
        </c:scaling>
        <c:delete val="1"/>
        <c:axPos val="l"/>
        <c:numFmt formatCode="0.0%" sourceLinked="1"/>
        <c:tickLblPos val="none"/>
        <c:crossAx val="39570432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Responsável pelas Despesas com Transporte </a:t>
            </a:r>
          </a:p>
          <a:p>
            <a:pPr>
              <a:defRPr/>
            </a:pPr>
            <a:r>
              <a:rPr lang="pt-BR" sz="1200" b="0"/>
              <a:t>(estudando e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'Respon. Despesa'!$D$16:$D$19</c:f>
              <c:strCache>
                <c:ptCount val="4"/>
                <c:pt idx="0">
                  <c:v>Não tenho despesas</c:v>
                </c:pt>
                <c:pt idx="1">
                  <c:v>Recebo vale-transporte</c:v>
                </c:pt>
                <c:pt idx="2">
                  <c:v>Recursos próprios</c:v>
                </c:pt>
                <c:pt idx="3">
                  <c:v>Terceiros - Pais ou Parentes</c:v>
                </c:pt>
              </c:strCache>
            </c:strRef>
          </c:cat>
          <c:val>
            <c:numRef>
              <c:f>'Respon. Despesa'!$F$16:$F$19</c:f>
              <c:numCache>
                <c:formatCode>0.0%</c:formatCode>
                <c:ptCount val="4"/>
                <c:pt idx="0">
                  <c:v>7.273684526680483E-3</c:v>
                </c:pt>
                <c:pt idx="1">
                  <c:v>0.27044961864833494</c:v>
                </c:pt>
                <c:pt idx="2">
                  <c:v>0.45787464245520865</c:v>
                </c:pt>
                <c:pt idx="3">
                  <c:v>6.280597795456995E-2</c:v>
                </c:pt>
              </c:numCache>
            </c:numRef>
          </c:val>
        </c:ser>
        <c:dLbls>
          <c:showVal val="1"/>
        </c:dLbls>
        <c:overlap val="-25"/>
        <c:axId val="39698816"/>
        <c:axId val="39700352"/>
      </c:barChart>
      <c:catAx>
        <c:axId val="3969881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39700352"/>
        <c:crosses val="autoZero"/>
        <c:auto val="1"/>
        <c:lblAlgn val="ctr"/>
        <c:lblOffset val="100"/>
      </c:catAx>
      <c:valAx>
        <c:axId val="39700352"/>
        <c:scaling>
          <c:orientation val="minMax"/>
        </c:scaling>
        <c:delete val="1"/>
        <c:axPos val="l"/>
        <c:numFmt formatCode="0.0%" sourceLinked="1"/>
        <c:tickLblPos val="none"/>
        <c:crossAx val="39698816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 sz="1700"/>
              <a:t>Meio de Transporte para ir ao Trabalho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'Meio Trabalho'!$D$5:$D$16</c:f>
              <c:strCache>
                <c:ptCount val="12"/>
                <c:pt idx="0">
                  <c:v>Ônibus Municipal</c:v>
                </c:pt>
                <c:pt idx="1">
                  <c:v>Ônibus Intermunicipal</c:v>
                </c:pt>
                <c:pt idx="2">
                  <c:v>Metrô</c:v>
                </c:pt>
                <c:pt idx="3">
                  <c:v>Trem</c:v>
                </c:pt>
                <c:pt idx="4">
                  <c:v>Carro</c:v>
                </c:pt>
                <c:pt idx="5">
                  <c:v>Ônibus Fretado</c:v>
                </c:pt>
                <c:pt idx="6">
                  <c:v>Taxi</c:v>
                </c:pt>
                <c:pt idx="7">
                  <c:v>Motocicleta</c:v>
                </c:pt>
                <c:pt idx="8">
                  <c:v>Bicicleta</c:v>
                </c:pt>
                <c:pt idx="9">
                  <c:v>Carona</c:v>
                </c:pt>
                <c:pt idx="10">
                  <c:v>A pé</c:v>
                </c:pt>
                <c:pt idx="11">
                  <c:v>Trabalho em Casa</c:v>
                </c:pt>
              </c:strCache>
            </c:strRef>
          </c:cat>
          <c:val>
            <c:numRef>
              <c:f>'Meio Trabalho'!$I$5:$I$16</c:f>
              <c:numCache>
                <c:formatCode>0.0%</c:formatCode>
                <c:ptCount val="12"/>
                <c:pt idx="0">
                  <c:v>0.38040101152312844</c:v>
                </c:pt>
                <c:pt idx="1">
                  <c:v>6.4701918857710886E-2</c:v>
                </c:pt>
                <c:pt idx="2">
                  <c:v>0.2639375575792488</c:v>
                </c:pt>
                <c:pt idx="3">
                  <c:v>0.16577624625929849</c:v>
                </c:pt>
                <c:pt idx="4">
                  <c:v>2.8803141877348663E-2</c:v>
                </c:pt>
                <c:pt idx="5">
                  <c:v>8.816513780546896E-3</c:v>
                </c:pt>
                <c:pt idx="6">
                  <c:v>6.8471215054724983E-3</c:v>
                </c:pt>
                <c:pt idx="7">
                  <c:v>3.2353558943474074E-3</c:v>
                </c:pt>
                <c:pt idx="8">
                  <c:v>6.7888923780151768E-3</c:v>
                </c:pt>
                <c:pt idx="9">
                  <c:v>1.2092942005868664E-2</c:v>
                </c:pt>
                <c:pt idx="10">
                  <c:v>5.4204039021833843E-2</c:v>
                </c:pt>
                <c:pt idx="11">
                  <c:v>4.3952593171802962E-3</c:v>
                </c:pt>
              </c:numCache>
            </c:numRef>
          </c:val>
        </c:ser>
        <c:dLbls>
          <c:showVal val="1"/>
        </c:dLbls>
        <c:shape val="box"/>
        <c:axId val="39774464"/>
        <c:axId val="39780352"/>
        <c:axId val="0"/>
      </c:bar3DChart>
      <c:catAx>
        <c:axId val="39774464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 sz="900"/>
            </a:pPr>
            <a:endParaRPr lang="pt-BR"/>
          </a:p>
        </c:txPr>
        <c:crossAx val="39780352"/>
        <c:crosses val="autoZero"/>
        <c:auto val="1"/>
        <c:lblAlgn val="ctr"/>
        <c:lblOffset val="100"/>
      </c:catAx>
      <c:valAx>
        <c:axId val="39780352"/>
        <c:scaling>
          <c:orientation val="minMax"/>
        </c:scaling>
        <c:delete val="1"/>
        <c:axPos val="l"/>
        <c:numFmt formatCode="0.0%" sourceLinked="1"/>
        <c:tickLblPos val="none"/>
        <c:crossAx val="39774464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3"/>
  <c:chart>
    <c:title>
      <c:tx>
        <c:rich>
          <a:bodyPr/>
          <a:lstStyle/>
          <a:p>
            <a:pPr>
              <a:defRPr/>
            </a:pPr>
            <a:r>
              <a:rPr lang="pt-BR"/>
              <a:t>Meio de Transporte para ir aos Estudos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'Meio Estudo'!$D$5:$D$16</c:f>
              <c:strCache>
                <c:ptCount val="11"/>
                <c:pt idx="0">
                  <c:v>Ônibus Municipal</c:v>
                </c:pt>
                <c:pt idx="1">
                  <c:v>Ônibus Intermunicipal</c:v>
                </c:pt>
                <c:pt idx="2">
                  <c:v>Metrô</c:v>
                </c:pt>
                <c:pt idx="3">
                  <c:v>Trem</c:v>
                </c:pt>
                <c:pt idx="4">
                  <c:v>Carro</c:v>
                </c:pt>
                <c:pt idx="5">
                  <c:v>Ônibus Fretado</c:v>
                </c:pt>
                <c:pt idx="6">
                  <c:v>Taxi</c:v>
                </c:pt>
                <c:pt idx="7">
                  <c:v>Motocicleta</c:v>
                </c:pt>
                <c:pt idx="8">
                  <c:v>Bicicleta</c:v>
                </c:pt>
                <c:pt idx="9">
                  <c:v>Carona</c:v>
                </c:pt>
                <c:pt idx="10">
                  <c:v>A pé</c:v>
                </c:pt>
              </c:strCache>
            </c:strRef>
          </c:cat>
          <c:val>
            <c:numRef>
              <c:f>'Meio Estudo'!$I$5:$I$16</c:f>
              <c:numCache>
                <c:formatCode>0.0%</c:formatCode>
                <c:ptCount val="12"/>
                <c:pt idx="0">
                  <c:v>0.40611008386713332</c:v>
                </c:pt>
                <c:pt idx="1">
                  <c:v>6.5049858020207352E-2</c:v>
                </c:pt>
                <c:pt idx="2">
                  <c:v>0.25733259591890645</c:v>
                </c:pt>
                <c:pt idx="3">
                  <c:v>0.14680132734596846</c:v>
                </c:pt>
                <c:pt idx="4">
                  <c:v>2.0791784983160536E-2</c:v>
                </c:pt>
                <c:pt idx="5">
                  <c:v>7.0523509212177243E-3</c:v>
                </c:pt>
                <c:pt idx="6">
                  <c:v>3.2176583239780757E-3</c:v>
                </c:pt>
                <c:pt idx="7">
                  <c:v>1.6282275638909065E-3</c:v>
                </c:pt>
                <c:pt idx="8">
                  <c:v>5.217344647692003E-3</c:v>
                </c:pt>
                <c:pt idx="9">
                  <c:v>1.5782044509014066E-2</c:v>
                </c:pt>
                <c:pt idx="11">
                  <c:v>0</c:v>
                </c:pt>
              </c:numCache>
            </c:numRef>
          </c:val>
        </c:ser>
        <c:dLbls>
          <c:showVal val="1"/>
        </c:dLbls>
        <c:shape val="box"/>
        <c:axId val="39842176"/>
        <c:axId val="39843712"/>
        <c:axId val="0"/>
      </c:bar3DChart>
      <c:catAx>
        <c:axId val="39842176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39843712"/>
        <c:crosses val="autoZero"/>
        <c:auto val="1"/>
        <c:lblAlgn val="ctr"/>
        <c:lblOffset val="100"/>
      </c:catAx>
      <c:valAx>
        <c:axId val="39843712"/>
        <c:scaling>
          <c:orientation val="minMax"/>
        </c:scaling>
        <c:delete val="1"/>
        <c:axPos val="l"/>
        <c:numFmt formatCode="0.0%" sourceLinked="1"/>
        <c:tickLblPos val="none"/>
        <c:crossAx val="39842176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9"/>
  <c:chart>
    <c:title>
      <c:tx>
        <c:rich>
          <a:bodyPr/>
          <a:lstStyle/>
          <a:p>
            <a:pPr>
              <a:defRPr/>
            </a:pPr>
            <a:r>
              <a:rPr lang="pt-BR"/>
              <a:t>Conforto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7164466906262113E-2"/>
          <c:y val="0.33076827708094486"/>
          <c:w val="0.88899397460924945"/>
          <c:h val="0.62640340811669903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Transporte!$D$5:$D$9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Transporte!$F$5:$F$9</c:f>
              <c:numCache>
                <c:formatCode>0.0%</c:formatCode>
                <c:ptCount val="5"/>
                <c:pt idx="0">
                  <c:v>4.0332772881661948E-2</c:v>
                </c:pt>
                <c:pt idx="1">
                  <c:v>0.24726638756925715</c:v>
                </c:pt>
                <c:pt idx="2">
                  <c:v>0.42506591889624873</c:v>
                </c:pt>
                <c:pt idx="3">
                  <c:v>0.18417890068721154</c:v>
                </c:pt>
                <c:pt idx="4">
                  <c:v>0.10315601996562061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"/>
  <c:chart>
    <c:title>
      <c:tx>
        <c:rich>
          <a:bodyPr/>
          <a:lstStyle/>
          <a:p>
            <a:pPr>
              <a:defRPr/>
            </a:pPr>
            <a:r>
              <a:rPr lang="pt-BR"/>
              <a:t>Segurança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3497805431689801E-2"/>
          <c:y val="0.32942746951573365"/>
          <c:w val="0.95233912208133076"/>
          <c:h val="0.67057253048426801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Transporte!$D$10:$D$14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Transporte!$F$10:$F$14</c:f>
              <c:numCache>
                <c:formatCode>0.0%</c:formatCode>
                <c:ptCount val="5"/>
                <c:pt idx="0">
                  <c:v>3.9377252544035977E-2</c:v>
                </c:pt>
                <c:pt idx="1">
                  <c:v>0.27352958508758557</c:v>
                </c:pt>
                <c:pt idx="2">
                  <c:v>0.43652841865211695</c:v>
                </c:pt>
                <c:pt idx="3">
                  <c:v>0.17077569361753075</c:v>
                </c:pt>
                <c:pt idx="4">
                  <c:v>7.978905009873076E-2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5"/>
  <c:chart>
    <c:title>
      <c:tx>
        <c:rich>
          <a:bodyPr/>
          <a:lstStyle/>
          <a:p>
            <a:pPr>
              <a:defRPr/>
            </a:pPr>
            <a:r>
              <a:rPr lang="pt-BR"/>
              <a:t>Rapidez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7132169284997309E-2"/>
          <c:y val="0.3307684515851973"/>
          <c:w val="0.91205735427997869"/>
          <c:h val="0.64650372413443813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Transporte!$D$15:$D$19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Transporte!$F$15:$F$19</c:f>
              <c:numCache>
                <c:formatCode>0.0%</c:formatCode>
                <c:ptCount val="5"/>
                <c:pt idx="0">
                  <c:v>3.8730129261330674E-2</c:v>
                </c:pt>
                <c:pt idx="1">
                  <c:v>0.22956812327400153</c:v>
                </c:pt>
                <c:pt idx="2">
                  <c:v>0.41048571627486019</c:v>
                </c:pt>
                <c:pt idx="3">
                  <c:v>0.19790397066672855</c:v>
                </c:pt>
                <c:pt idx="4">
                  <c:v>0.12331206052307907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6"/>
  <c:chart>
    <c:title>
      <c:tx>
        <c:rich>
          <a:bodyPr/>
          <a:lstStyle/>
          <a:p>
            <a:pPr>
              <a:defRPr/>
            </a:pPr>
            <a:r>
              <a:rPr lang="pt-BR"/>
              <a:t>Confiança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3547872866560002E-2"/>
          <c:y val="0.32942729658792763"/>
          <c:w val="0.93829729644763382"/>
          <c:h val="0.66764566929134106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Transporte!$D$20:$D$24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Transporte!$F$20:$F$24</c:f>
              <c:numCache>
                <c:formatCode>0.0%</c:formatCode>
                <c:ptCount val="5"/>
                <c:pt idx="0">
                  <c:v>4.5252891020589575E-2</c:v>
                </c:pt>
                <c:pt idx="1">
                  <c:v>0.24153235225414624</c:v>
                </c:pt>
                <c:pt idx="2">
                  <c:v>0.41947724857914392</c:v>
                </c:pt>
                <c:pt idx="3">
                  <c:v>0.17684147763577548</c:v>
                </c:pt>
                <c:pt idx="4">
                  <c:v>0.11689603051034478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title>
      <c:tx>
        <c:rich>
          <a:bodyPr/>
          <a:lstStyle/>
          <a:p>
            <a:pPr>
              <a:defRPr/>
            </a:pPr>
            <a:r>
              <a:rPr lang="pt-BR"/>
              <a:t>Tempo Espera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3299361839155082E-2"/>
          <c:y val="0.32942729658792763"/>
          <c:w val="0.90260168809444985"/>
          <c:h val="0.64097900262467733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Transporte!$D$25:$D$29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Transporte!$F$25:$F$29</c:f>
              <c:numCache>
                <c:formatCode>0.0%</c:formatCode>
                <c:ptCount val="5"/>
                <c:pt idx="0">
                  <c:v>5.5116016528180441E-2</c:v>
                </c:pt>
                <c:pt idx="1">
                  <c:v>0.29201993612857458</c:v>
                </c:pt>
                <c:pt idx="2">
                  <c:v>0.4257404972623246</c:v>
                </c:pt>
                <c:pt idx="3">
                  <c:v>0.14916213607686654</c:v>
                </c:pt>
                <c:pt idx="4">
                  <c:v>7.7961414004053833E-2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4"/>
  <c:chart>
    <c:title>
      <c:tx>
        <c:rich>
          <a:bodyPr/>
          <a:lstStyle/>
          <a:p>
            <a:pPr>
              <a:defRPr/>
            </a:pPr>
            <a:r>
              <a:rPr lang="pt-BR"/>
              <a:t>Faixa Etária</a:t>
            </a:r>
          </a:p>
        </c:rich>
      </c:tx>
      <c:layout>
        <c:manualLayout>
          <c:xMode val="edge"/>
          <c:yMode val="edge"/>
          <c:x val="0.39770057314264551"/>
          <c:y val="1.6806722689075689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2.9931972789115857E-2"/>
          <c:y val="0.16232515053265401"/>
          <c:w val="0.94013605442176851"/>
          <c:h val="0.67201658616202387"/>
        </c:manualLayout>
      </c:layout>
      <c:bar3DChart>
        <c:barDir val="col"/>
        <c:grouping val="clustered"/>
        <c:ser>
          <c:idx val="0"/>
          <c:order val="0"/>
          <c:cat>
            <c:strRef>
              <c:f>Perfil!$D$5:$D$11</c:f>
              <c:strCache>
                <c:ptCount val="7"/>
                <c:pt idx="0">
                  <c:v>Não Informado</c:v>
                </c:pt>
                <c:pt idx="1">
                  <c:v>Menor que 10 anos</c:v>
                </c:pt>
                <c:pt idx="2">
                  <c:v>Entre 11 a 20 anos</c:v>
                </c:pt>
                <c:pt idx="3">
                  <c:v>Entre 21 a 30 anos</c:v>
                </c:pt>
                <c:pt idx="4">
                  <c:v>Entre 31 a 40 anos</c:v>
                </c:pt>
                <c:pt idx="5">
                  <c:v>Entre 41 a 60 anos</c:v>
                </c:pt>
                <c:pt idx="6">
                  <c:v>Maior que 60 anos</c:v>
                </c:pt>
              </c:strCache>
            </c:strRef>
          </c:cat>
          <c:val>
            <c:numRef>
              <c:f>Perfil!$O$5:$O$11</c:f>
              <c:numCache>
                <c:formatCode>_-* #,##0_-;\-* #,##0_-;_-* "-"??_-;_-@_-</c:formatCode>
                <c:ptCount val="7"/>
                <c:pt idx="0">
                  <c:v>4</c:v>
                </c:pt>
                <c:pt idx="1">
                  <c:v>38141</c:v>
                </c:pt>
                <c:pt idx="2">
                  <c:v>567545</c:v>
                </c:pt>
                <c:pt idx="3">
                  <c:v>751993</c:v>
                </c:pt>
                <c:pt idx="4">
                  <c:v>365138</c:v>
                </c:pt>
                <c:pt idx="5">
                  <c:v>257929</c:v>
                </c:pt>
                <c:pt idx="6">
                  <c:v>3892</c:v>
                </c:pt>
              </c:numCache>
            </c:numRef>
          </c:val>
        </c:ser>
        <c:dLbls>
          <c:showVal val="1"/>
        </c:dLbls>
        <c:shape val="box"/>
        <c:axId val="38816000"/>
        <c:axId val="38842368"/>
        <c:axId val="0"/>
      </c:bar3DChart>
      <c:catAx>
        <c:axId val="388160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38842368"/>
        <c:crosses val="autoZero"/>
        <c:auto val="1"/>
        <c:lblAlgn val="ctr"/>
        <c:lblOffset val="100"/>
      </c:catAx>
      <c:valAx>
        <c:axId val="38842368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tickLblPos val="none"/>
        <c:crossAx val="38816000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8"/>
  <c:chart>
    <c:title>
      <c:tx>
        <c:rich>
          <a:bodyPr/>
          <a:lstStyle/>
          <a:p>
            <a:pPr>
              <a:defRPr/>
            </a:pPr>
            <a:r>
              <a:rPr lang="pt-BR"/>
              <a:t>Acessibilidade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8678894088013681E-2"/>
          <c:y val="0.31916060973147714"/>
          <c:w val="0.93829727279175112"/>
          <c:h val="0.68083939026852636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Transporte!$D$30:$D$34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Transporte!$F$30:$F$34</c:f>
              <c:numCache>
                <c:formatCode>0.0%</c:formatCode>
                <c:ptCount val="5"/>
                <c:pt idx="0">
                  <c:v>5.7583784068867314E-2</c:v>
                </c:pt>
                <c:pt idx="1">
                  <c:v>0.37336626681590263</c:v>
                </c:pt>
                <c:pt idx="2">
                  <c:v>0.41619151425652567</c:v>
                </c:pt>
                <c:pt idx="3">
                  <c:v>0.10174805299829473</c:v>
                </c:pt>
                <c:pt idx="4">
                  <c:v>5.1110381860409698E-2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tx>
        <c:rich>
          <a:bodyPr/>
          <a:lstStyle/>
          <a:p>
            <a:pPr>
              <a:defRPr/>
            </a:pPr>
            <a:r>
              <a:rPr lang="pt-BR"/>
              <a:t>Tratamento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5274193461946012E-2"/>
          <c:y val="0.32809913686162362"/>
          <c:w val="0.9385267851560174"/>
          <c:h val="0.6620441101578759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Transporte!$D$35:$D$39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Transporte!$F$35:$F$39</c:f>
              <c:numCache>
                <c:formatCode>0.0%</c:formatCode>
                <c:ptCount val="5"/>
                <c:pt idx="0">
                  <c:v>9.58344620869854E-2</c:v>
                </c:pt>
                <c:pt idx="1">
                  <c:v>0.44398032036213331</c:v>
                </c:pt>
                <c:pt idx="2">
                  <c:v>0.35925607123819175</c:v>
                </c:pt>
                <c:pt idx="3">
                  <c:v>6.0356278346281232E-2</c:v>
                </c:pt>
                <c:pt idx="4">
                  <c:v>4.0572867966408292E-2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Bilhete Único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7998855140222493E-2"/>
          <c:y val="0.32548241002537914"/>
          <c:w val="0.90400228971955299"/>
          <c:h val="0.6510061942321288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Transporte!$D$40:$D$44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Transporte!$F$40:$F$44</c:f>
              <c:numCache>
                <c:formatCode>0.0%</c:formatCode>
                <c:ptCount val="5"/>
                <c:pt idx="0">
                  <c:v>0.14131920316940719</c:v>
                </c:pt>
                <c:pt idx="1">
                  <c:v>0.43902854025263488</c:v>
                </c:pt>
                <c:pt idx="2">
                  <c:v>0.30970658394066036</c:v>
                </c:pt>
                <c:pt idx="3">
                  <c:v>6.5871241186485893E-2</c:v>
                </c:pt>
                <c:pt idx="4">
                  <c:v>4.4074431450811725E-2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Escolaridade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Escolaridade!$D$11:$D$16</c:f>
              <c:strCache>
                <c:ptCount val="6"/>
                <c:pt idx="0">
                  <c:v>Não Informado</c:v>
                </c:pt>
                <c:pt idx="1">
                  <c:v>Analfabeto / Até 3ª série fundamental</c:v>
                </c:pt>
                <c:pt idx="2">
                  <c:v>4ª série fundamental</c:v>
                </c:pt>
                <c:pt idx="3">
                  <c:v>Fundamental completo 5ª a 8ª série</c:v>
                </c:pt>
                <c:pt idx="4">
                  <c:v>Médio completo 1° ao 3° grau / Superior incompleto</c:v>
                </c:pt>
                <c:pt idx="5">
                  <c:v>Superior completo</c:v>
                </c:pt>
              </c:strCache>
            </c:strRef>
          </c:cat>
          <c:val>
            <c:numRef>
              <c:f>Escolaridade!$G$11:$G$16</c:f>
              <c:numCache>
                <c:formatCode>0.0%</c:formatCode>
                <c:ptCount val="6"/>
                <c:pt idx="0">
                  <c:v>2.1024716678049501E-2</c:v>
                </c:pt>
                <c:pt idx="1">
                  <c:v>3.3466541002849563E-2</c:v>
                </c:pt>
                <c:pt idx="2">
                  <c:v>0.15223393586920769</c:v>
                </c:pt>
                <c:pt idx="3">
                  <c:v>0.6078222708605121</c:v>
                </c:pt>
                <c:pt idx="4">
                  <c:v>0.16965721740477396</c:v>
                </c:pt>
                <c:pt idx="5">
                  <c:v>1.0573823977807746E-8</c:v>
                </c:pt>
              </c:numCache>
            </c:numRef>
          </c:val>
        </c:ser>
        <c:dLbls>
          <c:showVal val="1"/>
        </c:dLbls>
        <c:overlap val="-25"/>
        <c:axId val="38959744"/>
        <c:axId val="38990208"/>
      </c:barChart>
      <c:catAx>
        <c:axId val="38959744"/>
        <c:scaling>
          <c:orientation val="minMax"/>
        </c:scaling>
        <c:axPos val="b"/>
        <c:majorTickMark val="none"/>
        <c:tickLblPos val="nextTo"/>
        <c:crossAx val="38990208"/>
        <c:crosses val="autoZero"/>
        <c:auto val="1"/>
        <c:lblAlgn val="ctr"/>
        <c:lblOffset val="100"/>
      </c:catAx>
      <c:valAx>
        <c:axId val="38990208"/>
        <c:scaling>
          <c:orientation val="minMax"/>
        </c:scaling>
        <c:delete val="1"/>
        <c:axPos val="l"/>
        <c:numFmt formatCode="0.0%" sourceLinked="1"/>
        <c:tickLblPos val="none"/>
        <c:crossAx val="38959744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7.1089271568626194E-3"/>
          <c:y val="0.17904868343070093"/>
          <c:w val="0.99289107284313971"/>
          <c:h val="0.82095131656930298"/>
        </c:manualLayout>
      </c:layout>
      <c:pie3DChart>
        <c:varyColors val="1"/>
        <c:ser>
          <c:idx val="0"/>
          <c:order val="0"/>
          <c:tx>
            <c:strRef>
              <c:f>Ocupação!$E$4</c:f>
              <c:strCache>
                <c:ptCount val="1"/>
                <c:pt idx="0">
                  <c:v>%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9.207368274578108E-2"/>
                  <c:y val="-3.9910253153839642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0.19904081916634325"/>
                  <c:y val="-3.7953094572855811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Ocupação!$C$5:$C$9</c:f>
              <c:strCache>
                <c:ptCount val="5"/>
                <c:pt idx="0">
                  <c:v>Não Informado</c:v>
                </c:pt>
                <c:pt idx="1">
                  <c:v>Apenas estudando</c:v>
                </c:pt>
                <c:pt idx="2">
                  <c:v>Apenas trabalhando</c:v>
                </c:pt>
                <c:pt idx="3">
                  <c:v>Estudando e trabalhando</c:v>
                </c:pt>
                <c:pt idx="4">
                  <c:v>Nem estudando / nem trabalhando</c:v>
                </c:pt>
              </c:strCache>
            </c:strRef>
          </c:cat>
          <c:val>
            <c:numRef>
              <c:f>Ocupação!$E$5:$E$9</c:f>
              <c:numCache>
                <c:formatCode>0.0%</c:formatCode>
                <c:ptCount val="5"/>
                <c:pt idx="0">
                  <c:v>1.9693478188710978E-2</c:v>
                </c:pt>
                <c:pt idx="1">
                  <c:v>0.4186239610857917</c:v>
                </c:pt>
                <c:pt idx="2">
                  <c:v>0.23938202772717809</c:v>
                </c:pt>
                <c:pt idx="3">
                  <c:v>0.28466123576349317</c:v>
                </c:pt>
                <c:pt idx="4">
                  <c:v>3.7639297234826043E-2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Faixa de Renda Individual</a:t>
            </a:r>
          </a:p>
          <a:p>
            <a:pPr>
              <a:defRPr/>
            </a:pPr>
            <a:r>
              <a:rPr lang="en-US" sz="1400" b="0"/>
              <a:t>(apenas trabalhando)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8461538461538472E-3"/>
          <c:y val="0.19837124893393362"/>
          <c:w val="0.99067599067599244"/>
          <c:h val="0.70747826546870562"/>
        </c:manualLayout>
      </c:layout>
      <c:barChart>
        <c:barDir val="col"/>
        <c:grouping val="clustered"/>
        <c:ser>
          <c:idx val="0"/>
          <c:order val="0"/>
          <c:tx>
            <c:strRef>
              <c:f>Fx.Renda!$F$4</c:f>
              <c:strCache>
                <c:ptCount val="1"/>
                <c:pt idx="0">
                  <c:v>% Ocupação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Fx.Renda!$D$6:$D$12</c:f>
              <c:strCache>
                <c:ptCount val="7"/>
                <c:pt idx="0">
                  <c:v>Até 1 salário mínimo</c:v>
                </c:pt>
                <c:pt idx="1">
                  <c:v>De 1 a 1,5 salários mínimos</c:v>
                </c:pt>
                <c:pt idx="2">
                  <c:v>De 1,5 a 2 salários mínimos</c:v>
                </c:pt>
                <c:pt idx="3">
                  <c:v>De 2 a 3,5 salários mínimos</c:v>
                </c:pt>
                <c:pt idx="4">
                  <c:v>De 3,5 a 7 salários mínimos</c:v>
                </c:pt>
                <c:pt idx="5">
                  <c:v>De 7 a 12 salários mínimos</c:v>
                </c:pt>
                <c:pt idx="6">
                  <c:v>Acima de 12 salários mínimos</c:v>
                </c:pt>
              </c:strCache>
            </c:strRef>
          </c:cat>
          <c:val>
            <c:numRef>
              <c:f>Fx.Renda!$F$6:$F$12</c:f>
              <c:numCache>
                <c:formatCode>0.0%</c:formatCode>
                <c:ptCount val="7"/>
                <c:pt idx="0">
                  <c:v>0.13382466947210078</c:v>
                </c:pt>
                <c:pt idx="1">
                  <c:v>0.25403324922633469</c:v>
                </c:pt>
                <c:pt idx="2">
                  <c:v>0.11743115796638942</c:v>
                </c:pt>
                <c:pt idx="3">
                  <c:v>7.732451505417233E-2</c:v>
                </c:pt>
                <c:pt idx="4">
                  <c:v>5.3189097884159244E-2</c:v>
                </c:pt>
                <c:pt idx="5">
                  <c:v>1.5882986925948726E-2</c:v>
                </c:pt>
                <c:pt idx="6">
                  <c:v>7.2797023410598322E-3</c:v>
                </c:pt>
              </c:numCache>
            </c:numRef>
          </c:val>
        </c:ser>
        <c:dLbls>
          <c:showVal val="1"/>
        </c:dLbls>
        <c:overlap val="-25"/>
        <c:axId val="39300480"/>
        <c:axId val="39318656"/>
      </c:barChart>
      <c:catAx>
        <c:axId val="393004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39318656"/>
        <c:crosses val="autoZero"/>
        <c:auto val="1"/>
        <c:lblAlgn val="ctr"/>
        <c:lblOffset val="100"/>
      </c:catAx>
      <c:valAx>
        <c:axId val="39318656"/>
        <c:scaling>
          <c:orientation val="minMax"/>
        </c:scaling>
        <c:delete val="1"/>
        <c:axPos val="l"/>
        <c:numFmt formatCode="0.0%" sourceLinked="1"/>
        <c:tickLblPos val="none"/>
        <c:crossAx val="39300480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Faixa de Renda Individual</a:t>
            </a:r>
          </a:p>
          <a:p>
            <a:pPr>
              <a:defRPr/>
            </a:pPr>
            <a:r>
              <a:rPr lang="pt-BR" sz="1400" b="0"/>
              <a:t>(estudando e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cat>
            <c:strRef>
              <c:f>Fx.Renda!$D$14:$D$20</c:f>
              <c:strCache>
                <c:ptCount val="7"/>
                <c:pt idx="0">
                  <c:v>Até 1 salário mínimo</c:v>
                </c:pt>
                <c:pt idx="1">
                  <c:v>De 1 a 1,5 salários mínimos</c:v>
                </c:pt>
                <c:pt idx="2">
                  <c:v>De 1,5 a 2 salários mínimos</c:v>
                </c:pt>
                <c:pt idx="3">
                  <c:v>De 2 a 3,5 salários mínimos</c:v>
                </c:pt>
                <c:pt idx="4">
                  <c:v>De 3,5 a 7 salários mínimos</c:v>
                </c:pt>
                <c:pt idx="5">
                  <c:v>De 7 a 12 salários mínimos</c:v>
                </c:pt>
                <c:pt idx="6">
                  <c:v>Acima de 12 salários mínimos</c:v>
                </c:pt>
              </c:strCache>
            </c:strRef>
          </c:cat>
          <c:val>
            <c:numRef>
              <c:f>Fx.Renda!$F$14:$F$20</c:f>
              <c:numCache>
                <c:formatCode>0.0%</c:formatCode>
                <c:ptCount val="7"/>
                <c:pt idx="0">
                  <c:v>0.20601823633026098</c:v>
                </c:pt>
                <c:pt idx="1">
                  <c:v>0.25360194907184108</c:v>
                </c:pt>
                <c:pt idx="2">
                  <c:v>0.10698517525215852</c:v>
                </c:pt>
                <c:pt idx="3">
                  <c:v>6.3311266702354888E-2</c:v>
                </c:pt>
                <c:pt idx="4">
                  <c:v>3.2900304409969383E-2</c:v>
                </c:pt>
                <c:pt idx="5">
                  <c:v>7.0917099077229678E-3</c:v>
                </c:pt>
                <c:pt idx="6">
                  <c:v>2.4752081665968804E-3</c:v>
                </c:pt>
              </c:numCache>
            </c:numRef>
          </c:val>
        </c:ser>
        <c:dLbls>
          <c:showVal val="1"/>
        </c:dLbls>
        <c:overlap val="-25"/>
        <c:axId val="39354752"/>
        <c:axId val="39356288"/>
      </c:barChart>
      <c:catAx>
        <c:axId val="3935475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39356288"/>
        <c:crosses val="autoZero"/>
        <c:auto val="1"/>
        <c:lblAlgn val="ctr"/>
        <c:lblOffset val="100"/>
      </c:catAx>
      <c:valAx>
        <c:axId val="39356288"/>
        <c:scaling>
          <c:orientation val="minMax"/>
        </c:scaling>
        <c:delete val="1"/>
        <c:axPos val="l"/>
        <c:numFmt formatCode="0.0%" sourceLinked="1"/>
        <c:tickLblPos val="none"/>
        <c:crossAx val="39354752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 sz="1700"/>
              <a:t>Despesa</a:t>
            </a:r>
            <a:r>
              <a:rPr lang="en-US" sz="1700" baseline="0"/>
              <a:t> </a:t>
            </a:r>
            <a:r>
              <a:rPr lang="en-US" sz="1700"/>
              <a:t>Mensal com Transporte Público</a:t>
            </a:r>
          </a:p>
          <a:p>
            <a:pPr>
              <a:defRPr/>
            </a:pPr>
            <a:r>
              <a:rPr lang="en-US" sz="1200" b="0"/>
              <a:t>(apenas estudando)</a:t>
            </a:r>
          </a:p>
        </c:rich>
      </c:tx>
      <c:layout>
        <c:manualLayout>
          <c:xMode val="edge"/>
          <c:yMode val="edge"/>
          <c:x val="0.12697934442474831"/>
          <c:y val="0"/>
        </c:manualLayout>
      </c:layout>
    </c:title>
    <c:plotArea>
      <c:layout>
        <c:manualLayout>
          <c:layoutTarget val="inner"/>
          <c:xMode val="edge"/>
          <c:yMode val="edge"/>
          <c:x val="2.8985507246376812E-2"/>
          <c:y val="0.26215296004666172"/>
          <c:w val="0.96837944664031861"/>
          <c:h val="0.60094889180519384"/>
        </c:manualLayout>
      </c:layout>
      <c:barChart>
        <c:barDir val="col"/>
        <c:grouping val="clustered"/>
        <c:ser>
          <c:idx val="0"/>
          <c:order val="0"/>
          <c:tx>
            <c:strRef>
              <c:f>'Despesa Transporte'!$F$4</c:f>
              <c:strCache>
                <c:ptCount val="1"/>
                <c:pt idx="0">
                  <c:v>% Ocupação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'Despesa Transporte'!$D$6:$D$10</c:f>
              <c:strCache>
                <c:ptCount val="5"/>
                <c:pt idx="0">
                  <c:v>Até R$ 50,00</c:v>
                </c:pt>
                <c:pt idx="1">
                  <c:v>De R$ 50,00 a R$ 100,00</c:v>
                </c:pt>
                <c:pt idx="2">
                  <c:v>De R$ 100,00 a R$ 180,00</c:v>
                </c:pt>
                <c:pt idx="3">
                  <c:v>De R$ 180,00 a R$ 300,00</c:v>
                </c:pt>
                <c:pt idx="4">
                  <c:v>Acima de R$ 300,00</c:v>
                </c:pt>
              </c:strCache>
            </c:strRef>
          </c:cat>
          <c:val>
            <c:numRef>
              <c:f>'Despesa Transporte'!$F$6:$F$10</c:f>
              <c:numCache>
                <c:formatCode>0.0%</c:formatCode>
                <c:ptCount val="5"/>
                <c:pt idx="0">
                  <c:v>4.1795764199326992E-2</c:v>
                </c:pt>
                <c:pt idx="1">
                  <c:v>0.20334318058677456</c:v>
                </c:pt>
                <c:pt idx="2">
                  <c:v>0.30573739669694527</c:v>
                </c:pt>
                <c:pt idx="3">
                  <c:v>0.16798317116801081</c:v>
                </c:pt>
                <c:pt idx="4">
                  <c:v>4.4220134770015171E-2</c:v>
                </c:pt>
              </c:numCache>
            </c:numRef>
          </c:val>
        </c:ser>
        <c:dLbls>
          <c:showVal val="1"/>
        </c:dLbls>
        <c:overlap val="-25"/>
        <c:axId val="39495552"/>
        <c:axId val="39497088"/>
      </c:barChart>
      <c:catAx>
        <c:axId val="3949555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39497088"/>
        <c:crosses val="autoZero"/>
        <c:auto val="1"/>
        <c:lblAlgn val="ctr"/>
        <c:lblOffset val="100"/>
      </c:catAx>
      <c:valAx>
        <c:axId val="39497088"/>
        <c:scaling>
          <c:orientation val="minMax"/>
        </c:scaling>
        <c:delete val="1"/>
        <c:axPos val="l"/>
        <c:numFmt formatCode="0.0%" sourceLinked="1"/>
        <c:tickLblPos val="none"/>
        <c:crossAx val="39495552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 sz="1700"/>
              <a:t>Despesa Mensal com Transporte Público</a:t>
            </a:r>
          </a:p>
          <a:p>
            <a:pPr>
              <a:defRPr/>
            </a:pPr>
            <a:r>
              <a:rPr lang="pt-BR" sz="1200" b="0"/>
              <a:t>(apenas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cat>
            <c:strRef>
              <c:f>'Despesa Transporte'!$D$12:$D$16</c:f>
              <c:strCache>
                <c:ptCount val="5"/>
                <c:pt idx="0">
                  <c:v>Até R$ 50,00</c:v>
                </c:pt>
                <c:pt idx="1">
                  <c:v>De R$ 50,00 a R$ 100,00</c:v>
                </c:pt>
                <c:pt idx="2">
                  <c:v>De R$ 100,00 a R$ 180,00</c:v>
                </c:pt>
                <c:pt idx="3">
                  <c:v>De R$ 180,00 a R$ 300,00</c:v>
                </c:pt>
                <c:pt idx="4">
                  <c:v>Acima de R$ 300,00</c:v>
                </c:pt>
              </c:strCache>
            </c:strRef>
          </c:cat>
          <c:val>
            <c:numRef>
              <c:f>'Despesa Transporte'!$F$12:$F$16</c:f>
              <c:numCache>
                <c:formatCode>0.0%</c:formatCode>
                <c:ptCount val="5"/>
                <c:pt idx="0">
                  <c:v>2.1343288912792739E-2</c:v>
                </c:pt>
                <c:pt idx="1">
                  <c:v>5.7132532601091218E-2</c:v>
                </c:pt>
                <c:pt idx="2">
                  <c:v>0.31241373080017898</c:v>
                </c:pt>
                <c:pt idx="3">
                  <c:v>0.32019345310001868</c:v>
                </c:pt>
                <c:pt idx="4">
                  <c:v>7.2221370180742511E-2</c:v>
                </c:pt>
              </c:numCache>
            </c:numRef>
          </c:val>
        </c:ser>
        <c:dLbls>
          <c:showVal val="1"/>
        </c:dLbls>
        <c:overlap val="-25"/>
        <c:axId val="39599104"/>
        <c:axId val="39600896"/>
      </c:barChart>
      <c:catAx>
        <c:axId val="395991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39600896"/>
        <c:crosses val="autoZero"/>
        <c:auto val="1"/>
        <c:lblAlgn val="ctr"/>
        <c:lblOffset val="100"/>
      </c:catAx>
      <c:valAx>
        <c:axId val="39600896"/>
        <c:scaling>
          <c:orientation val="minMax"/>
        </c:scaling>
        <c:delete val="1"/>
        <c:axPos val="l"/>
        <c:numFmt formatCode="0.0%" sourceLinked="1"/>
        <c:tickLblPos val="none"/>
        <c:crossAx val="39599104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 sz="1700"/>
              <a:t>Despesa Mensal com Transporte Público</a:t>
            </a:r>
          </a:p>
          <a:p>
            <a:pPr>
              <a:defRPr/>
            </a:pPr>
            <a:r>
              <a:rPr lang="pt-BR" sz="1200" b="0"/>
              <a:t>(estudando e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'Despesa Transporte'!$D$18:$D$22</c:f>
              <c:strCache>
                <c:ptCount val="5"/>
                <c:pt idx="0">
                  <c:v>Até R$ 50,00</c:v>
                </c:pt>
                <c:pt idx="1">
                  <c:v>De R$ 50,00 a R$ 100,00</c:v>
                </c:pt>
                <c:pt idx="2">
                  <c:v>De R$ 100,00 a R$ 180,00</c:v>
                </c:pt>
                <c:pt idx="3">
                  <c:v>De R$ 180,00 a R$ 300,00</c:v>
                </c:pt>
                <c:pt idx="4">
                  <c:v>Acima de R$ 300,00</c:v>
                </c:pt>
              </c:strCache>
            </c:strRef>
          </c:cat>
          <c:val>
            <c:numRef>
              <c:f>'Despesa Transporte'!$F$18:$F$22</c:f>
              <c:numCache>
                <c:formatCode>0.0%</c:formatCode>
                <c:ptCount val="5"/>
                <c:pt idx="0">
                  <c:v>1.4050914024942889E-2</c:v>
                </c:pt>
                <c:pt idx="1">
                  <c:v>8.3376176872262647E-2</c:v>
                </c:pt>
                <c:pt idx="2">
                  <c:v>0.27382939967809927</c:v>
                </c:pt>
                <c:pt idx="3">
                  <c:v>0.31033386158975146</c:v>
                </c:pt>
                <c:pt idx="4">
                  <c:v>9.5231028262601741E-2</c:v>
                </c:pt>
              </c:numCache>
            </c:numRef>
          </c:val>
        </c:ser>
        <c:dLbls>
          <c:showVal val="1"/>
        </c:dLbls>
        <c:overlap val="-25"/>
        <c:axId val="39616896"/>
        <c:axId val="39618432"/>
      </c:barChart>
      <c:catAx>
        <c:axId val="396168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39618432"/>
        <c:crosses val="autoZero"/>
        <c:auto val="1"/>
        <c:lblAlgn val="ctr"/>
        <c:lblOffset val="100"/>
      </c:catAx>
      <c:valAx>
        <c:axId val="39618432"/>
        <c:scaling>
          <c:orientation val="minMax"/>
        </c:scaling>
        <c:delete val="1"/>
        <c:axPos val="l"/>
        <c:numFmt formatCode="0.0%" sourceLinked="1"/>
        <c:tickLblPos val="none"/>
        <c:crossAx val="39616896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1</xdr:row>
      <xdr:rowOff>76200</xdr:rowOff>
    </xdr:from>
    <xdr:to>
      <xdr:col>16</xdr:col>
      <xdr:colOff>76200</xdr:colOff>
      <xdr:row>10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10</xdr:row>
      <xdr:rowOff>142875</xdr:rowOff>
    </xdr:from>
    <xdr:to>
      <xdr:col>15</xdr:col>
      <xdr:colOff>361950</xdr:colOff>
      <xdr:row>25</xdr:row>
      <xdr:rowOff>123825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232833</xdr:colOff>
      <xdr:row>2</xdr:row>
      <xdr:rowOff>80930</xdr:rowOff>
    </xdr:from>
    <xdr:to>
      <xdr:col>16</xdr:col>
      <xdr:colOff>53537</xdr:colOff>
      <xdr:row>22</xdr:row>
      <xdr:rowOff>148163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1</xdr:row>
      <xdr:rowOff>180975</xdr:rowOff>
    </xdr:from>
    <xdr:to>
      <xdr:col>14</xdr:col>
      <xdr:colOff>590550</xdr:colOff>
      <xdr:row>15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9524</xdr:rowOff>
    </xdr:from>
    <xdr:to>
      <xdr:col>15</xdr:col>
      <xdr:colOff>600075</xdr:colOff>
      <xdr:row>20</xdr:row>
      <xdr:rowOff>171449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</xdr:row>
      <xdr:rowOff>180474</xdr:rowOff>
    </xdr:from>
    <xdr:to>
      <xdr:col>25</xdr:col>
      <xdr:colOff>561473</xdr:colOff>
      <xdr:row>21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</xdr:row>
      <xdr:rowOff>38100</xdr:rowOff>
    </xdr:from>
    <xdr:to>
      <xdr:col>16</xdr:col>
      <xdr:colOff>19050</xdr:colOff>
      <xdr:row>19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24</xdr:row>
      <xdr:rowOff>171450</xdr:rowOff>
    </xdr:from>
    <xdr:to>
      <xdr:col>14</xdr:col>
      <xdr:colOff>371475</xdr:colOff>
      <xdr:row>39</xdr:row>
      <xdr:rowOff>57150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685799</xdr:colOff>
      <xdr:row>24</xdr:row>
      <xdr:rowOff>142875</xdr:rowOff>
    </xdr:from>
    <xdr:to>
      <xdr:col>5</xdr:col>
      <xdr:colOff>371474</xdr:colOff>
      <xdr:row>39</xdr:row>
      <xdr:rowOff>28575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4</xdr:row>
      <xdr:rowOff>10026</xdr:rowOff>
    </xdr:from>
    <xdr:to>
      <xdr:col>16</xdr:col>
      <xdr:colOff>19050</xdr:colOff>
      <xdr:row>17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21</xdr:row>
      <xdr:rowOff>171450</xdr:rowOff>
    </xdr:from>
    <xdr:to>
      <xdr:col>14</xdr:col>
      <xdr:colOff>371475</xdr:colOff>
      <xdr:row>36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685799</xdr:colOff>
      <xdr:row>21</xdr:row>
      <xdr:rowOff>142875</xdr:rowOff>
    </xdr:from>
    <xdr:to>
      <xdr:col>5</xdr:col>
      <xdr:colOff>371474</xdr:colOff>
      <xdr:row>36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13895</xdr:colOff>
      <xdr:row>3</xdr:row>
      <xdr:rowOff>364671</xdr:rowOff>
    </xdr:from>
    <xdr:to>
      <xdr:col>16</xdr:col>
      <xdr:colOff>591553</xdr:colOff>
      <xdr:row>23</xdr:row>
      <xdr:rowOff>160421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43973</xdr:colOff>
      <xdr:row>4</xdr:row>
      <xdr:rowOff>33803</xdr:rowOff>
    </xdr:from>
    <xdr:to>
      <xdr:col>17</xdr:col>
      <xdr:colOff>10025</xdr:colOff>
      <xdr:row>25</xdr:row>
      <xdr:rowOff>40105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18049</xdr:colOff>
      <xdr:row>1</xdr:row>
      <xdr:rowOff>70185</xdr:rowOff>
    </xdr:from>
    <xdr:to>
      <xdr:col>11</xdr:col>
      <xdr:colOff>294273</xdr:colOff>
      <xdr:row>10</xdr:row>
      <xdr:rowOff>60660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4</xdr:row>
      <xdr:rowOff>19050</xdr:rowOff>
    </xdr:from>
    <xdr:to>
      <xdr:col>16</xdr:col>
      <xdr:colOff>276225</xdr:colOff>
      <xdr:row>14</xdr:row>
      <xdr:rowOff>19049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18047</xdr:colOff>
      <xdr:row>11</xdr:row>
      <xdr:rowOff>89235</xdr:rowOff>
    </xdr:from>
    <xdr:to>
      <xdr:col>11</xdr:col>
      <xdr:colOff>313322</xdr:colOff>
      <xdr:row>21</xdr:row>
      <xdr:rowOff>79709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15</xdr:row>
      <xdr:rowOff>19050</xdr:rowOff>
    </xdr:from>
    <xdr:to>
      <xdr:col>16</xdr:col>
      <xdr:colOff>342900</xdr:colOff>
      <xdr:row>25</xdr:row>
      <xdr:rowOff>19050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22</xdr:row>
      <xdr:rowOff>148390</xdr:rowOff>
    </xdr:from>
    <xdr:to>
      <xdr:col>11</xdr:col>
      <xdr:colOff>352425</xdr:colOff>
      <xdr:row>32</xdr:row>
      <xdr:rowOff>148390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19051</xdr:colOff>
      <xdr:row>26</xdr:row>
      <xdr:rowOff>57150</xdr:rowOff>
    </xdr:from>
    <xdr:to>
      <xdr:col>16</xdr:col>
      <xdr:colOff>371475</xdr:colOff>
      <xdr:row>36</xdr:row>
      <xdr:rowOff>133350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37600</xdr:colOff>
      <xdr:row>33</xdr:row>
      <xdr:rowOff>175461</xdr:rowOff>
    </xdr:from>
    <xdr:to>
      <xdr:col>11</xdr:col>
      <xdr:colOff>390024</xdr:colOff>
      <xdr:row>43</xdr:row>
      <xdr:rowOff>184986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38</xdr:row>
      <xdr:rowOff>2</xdr:rowOff>
    </xdr:from>
    <xdr:to>
      <xdr:col>16</xdr:col>
      <xdr:colOff>361950</xdr:colOff>
      <xdr:row>48</xdr:row>
      <xdr:rowOff>28575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84740745262"/>
    <pageSetUpPr fitToPage="1"/>
  </sheetPr>
  <dimension ref="A1:G29"/>
  <sheetViews>
    <sheetView tabSelected="1" workbookViewId="0"/>
  </sheetViews>
  <sheetFormatPr defaultColWidth="0" defaultRowHeight="15" zeroHeight="1"/>
  <cols>
    <col min="1" max="1" width="2.7109375" style="148" customWidth="1"/>
    <col min="2" max="2" width="2.7109375" style="92" customWidth="1"/>
    <col min="3" max="3" width="8.7109375" style="94" customWidth="1"/>
    <col min="4" max="4" width="70.7109375" style="92" customWidth="1"/>
    <col min="5" max="5" width="70.7109375" style="94" customWidth="1"/>
    <col min="6" max="6" width="2.7109375" style="92" customWidth="1"/>
    <col min="7" max="7" width="2.7109375" style="148" customWidth="1"/>
    <col min="8" max="16384" width="9.140625" style="92" hidden="1"/>
  </cols>
  <sheetData>
    <row r="1" spans="1:7" s="148" customFormat="1" ht="15.75" thickBot="1">
      <c r="C1" s="149"/>
      <c r="E1" s="149"/>
    </row>
    <row r="2" spans="1:7">
      <c r="B2" s="128"/>
      <c r="C2" s="129"/>
      <c r="D2" s="130"/>
      <c r="E2" s="129"/>
      <c r="F2" s="131"/>
    </row>
    <row r="3" spans="1:7" ht="15.75">
      <c r="B3" s="132"/>
      <c r="C3" s="162" t="s">
        <v>182</v>
      </c>
      <c r="D3" s="163"/>
      <c r="E3" s="164"/>
      <c r="F3" s="133"/>
    </row>
    <row r="4" spans="1:7" s="93" customFormat="1" ht="30" customHeight="1">
      <c r="A4" s="121"/>
      <c r="B4" s="102"/>
      <c r="C4" s="103" t="s">
        <v>84</v>
      </c>
      <c r="D4" s="134" t="s">
        <v>85</v>
      </c>
      <c r="E4" s="135" t="s">
        <v>86</v>
      </c>
      <c r="F4" s="105"/>
      <c r="G4" s="121"/>
    </row>
    <row r="5" spans="1:7">
      <c r="B5" s="132"/>
      <c r="C5" s="106">
        <v>1</v>
      </c>
      <c r="D5" s="150" t="s">
        <v>87</v>
      </c>
      <c r="E5" s="136" t="s">
        <v>91</v>
      </c>
      <c r="F5" s="133"/>
    </row>
    <row r="6" spans="1:7">
      <c r="B6" s="132"/>
      <c r="C6" s="109">
        <v>2</v>
      </c>
      <c r="D6" s="151" t="s">
        <v>77</v>
      </c>
      <c r="E6" s="137" t="s">
        <v>90</v>
      </c>
      <c r="F6" s="133"/>
    </row>
    <row r="7" spans="1:7">
      <c r="B7" s="132"/>
      <c r="C7" s="109">
        <v>3</v>
      </c>
      <c r="D7" s="151" t="s">
        <v>88</v>
      </c>
      <c r="E7" s="137" t="s">
        <v>89</v>
      </c>
      <c r="F7" s="133"/>
    </row>
    <row r="8" spans="1:7">
      <c r="B8" s="132"/>
      <c r="C8" s="109">
        <v>4</v>
      </c>
      <c r="D8" s="151" t="s">
        <v>94</v>
      </c>
      <c r="E8" s="137" t="s">
        <v>92</v>
      </c>
      <c r="F8" s="133"/>
    </row>
    <row r="9" spans="1:7">
      <c r="B9" s="132"/>
      <c r="C9" s="109">
        <v>5</v>
      </c>
      <c r="D9" s="151" t="s">
        <v>30</v>
      </c>
      <c r="E9" s="137" t="s">
        <v>93</v>
      </c>
      <c r="F9" s="133"/>
    </row>
    <row r="10" spans="1:7">
      <c r="B10" s="132"/>
      <c r="C10" s="109">
        <v>6</v>
      </c>
      <c r="D10" s="151" t="s">
        <v>60</v>
      </c>
      <c r="E10" s="137" t="s">
        <v>95</v>
      </c>
      <c r="F10" s="133"/>
    </row>
    <row r="11" spans="1:7">
      <c r="B11" s="132"/>
      <c r="C11" s="109">
        <v>7</v>
      </c>
      <c r="D11" s="151" t="s">
        <v>39</v>
      </c>
      <c r="E11" s="137" t="s">
        <v>96</v>
      </c>
      <c r="F11" s="133"/>
    </row>
    <row r="12" spans="1:7">
      <c r="B12" s="132"/>
      <c r="C12" s="109">
        <v>8</v>
      </c>
      <c r="D12" s="151" t="s">
        <v>97</v>
      </c>
      <c r="E12" s="137" t="s">
        <v>98</v>
      </c>
      <c r="F12" s="133"/>
    </row>
    <row r="13" spans="1:7">
      <c r="B13" s="132"/>
      <c r="C13" s="109">
        <v>9</v>
      </c>
      <c r="D13" s="151" t="s">
        <v>109</v>
      </c>
      <c r="E13" s="137" t="s">
        <v>98</v>
      </c>
      <c r="F13" s="133"/>
    </row>
    <row r="14" spans="1:7">
      <c r="B14" s="132"/>
      <c r="C14" s="109">
        <v>10</v>
      </c>
      <c r="D14" s="151" t="s">
        <v>61</v>
      </c>
      <c r="E14" s="137" t="s">
        <v>99</v>
      </c>
      <c r="F14" s="133"/>
    </row>
    <row r="15" spans="1:7">
      <c r="B15" s="132"/>
      <c r="C15" s="109">
        <v>10</v>
      </c>
      <c r="D15" s="151" t="s">
        <v>61</v>
      </c>
      <c r="E15" s="137" t="s">
        <v>100</v>
      </c>
      <c r="F15" s="133"/>
    </row>
    <row r="16" spans="1:7">
      <c r="B16" s="132"/>
      <c r="C16" s="109">
        <v>10</v>
      </c>
      <c r="D16" s="151" t="s">
        <v>61</v>
      </c>
      <c r="E16" s="137" t="s">
        <v>101</v>
      </c>
      <c r="F16" s="133"/>
    </row>
    <row r="17" spans="2:6">
      <c r="B17" s="132"/>
      <c r="C17" s="109">
        <v>10</v>
      </c>
      <c r="D17" s="151" t="s">
        <v>61</v>
      </c>
      <c r="E17" s="137" t="s">
        <v>102</v>
      </c>
      <c r="F17" s="133"/>
    </row>
    <row r="18" spans="2:6">
      <c r="B18" s="132"/>
      <c r="C18" s="109">
        <v>10</v>
      </c>
      <c r="D18" s="151" t="s">
        <v>61</v>
      </c>
      <c r="E18" s="137" t="s">
        <v>103</v>
      </c>
      <c r="F18" s="133"/>
    </row>
    <row r="19" spans="2:6">
      <c r="B19" s="132"/>
      <c r="C19" s="109">
        <v>10</v>
      </c>
      <c r="D19" s="151" t="s">
        <v>61</v>
      </c>
      <c r="E19" s="137" t="s">
        <v>104</v>
      </c>
      <c r="F19" s="133"/>
    </row>
    <row r="20" spans="2:6">
      <c r="B20" s="132"/>
      <c r="C20" s="109">
        <v>10</v>
      </c>
      <c r="D20" s="151" t="s">
        <v>61</v>
      </c>
      <c r="E20" s="137" t="s">
        <v>105</v>
      </c>
      <c r="F20" s="133"/>
    </row>
    <row r="21" spans="2:6">
      <c r="B21" s="132"/>
      <c r="C21" s="109">
        <v>10</v>
      </c>
      <c r="D21" s="151" t="s">
        <v>61</v>
      </c>
      <c r="E21" s="137" t="s">
        <v>106</v>
      </c>
      <c r="F21" s="133"/>
    </row>
    <row r="22" spans="2:6">
      <c r="B22" s="132"/>
      <c r="C22" s="113">
        <v>11</v>
      </c>
      <c r="D22" s="152" t="s">
        <v>180</v>
      </c>
      <c r="E22" s="138" t="s">
        <v>126</v>
      </c>
      <c r="F22" s="133"/>
    </row>
    <row r="23" spans="2:6">
      <c r="B23" s="132"/>
      <c r="C23" s="139"/>
      <c r="D23" s="140"/>
      <c r="E23" s="139"/>
      <c r="F23" s="133"/>
    </row>
    <row r="24" spans="2:6">
      <c r="B24" s="132"/>
      <c r="C24" s="141" t="s">
        <v>183</v>
      </c>
      <c r="D24" s="142"/>
      <c r="E24" s="143"/>
      <c r="F24" s="133"/>
    </row>
    <row r="25" spans="2:6" ht="39.950000000000003" customHeight="1">
      <c r="B25" s="132"/>
      <c r="C25" s="166" t="s">
        <v>181</v>
      </c>
      <c r="D25" s="166"/>
      <c r="E25" s="166"/>
      <c r="F25" s="133"/>
    </row>
    <row r="26" spans="2:6" ht="39.950000000000003" customHeight="1">
      <c r="B26" s="132"/>
      <c r="C26" s="166" t="s">
        <v>202</v>
      </c>
      <c r="D26" s="166"/>
      <c r="E26" s="166"/>
      <c r="F26" s="133"/>
    </row>
    <row r="27" spans="2:6" ht="39.950000000000003" customHeight="1">
      <c r="B27" s="132"/>
      <c r="C27" s="165" t="s">
        <v>184</v>
      </c>
      <c r="D27" s="165"/>
      <c r="E27" s="165"/>
      <c r="F27" s="133"/>
    </row>
    <row r="28" spans="2:6" ht="15.75" thickBot="1">
      <c r="B28" s="144"/>
      <c r="C28" s="145"/>
      <c r="D28" s="146"/>
      <c r="E28" s="145"/>
      <c r="F28" s="147"/>
    </row>
    <row r="29" spans="2:6" s="148" customFormat="1">
      <c r="C29" s="149"/>
      <c r="E29" s="149"/>
    </row>
  </sheetData>
  <mergeCells count="4">
    <mergeCell ref="C3:E3"/>
    <mergeCell ref="C27:E27"/>
    <mergeCell ref="C26:E26"/>
    <mergeCell ref="C25:E25"/>
  </mergeCells>
  <hyperlinks>
    <hyperlink ref="D5" location="Perfil!A1" display="PERFIL"/>
    <hyperlink ref="D6" location="Escolaridade!A1" display="ESCOLARIDADE"/>
    <hyperlink ref="D7" location="Ocupação!A1" display="OCUPAÇÃO PRINCIPAL"/>
    <hyperlink ref="D8" location="Registro!A1" display="FORMALIZAÇÃO"/>
    <hyperlink ref="D9" location="Fx.Renda!A1" display="FAIXA DE RENDA INDIVIDUAL MENSAL"/>
    <hyperlink ref="D10" location="'Despesa Transporte'!A1" display="DESPESA MENSAL COM TRANSPORTE PÚBLICO"/>
    <hyperlink ref="D11" location="'Respon. Despesa'!A1" display="RESPONSÁVEL PELO PAGAMENTO DAS DESPESAS COM TRANSPORTE PÚBLICO"/>
    <hyperlink ref="D12" location="'Meio Trabalho'!A1" display="MEIO DE TRANSPORTE UTILIZADO PARA IR AO TRABALHO"/>
    <hyperlink ref="D13" location="'Meio Estudo'!A1" display="MEIO DE TRANSPORTE UTILIZADO PARA IR AOS ESTUDOS"/>
    <hyperlink ref="D14" location="Transporte!A1" display="AVALIAÇÃO DO TRANSPORTE PÚBLICO"/>
    <hyperlink ref="D22" location="Linha!A1" display="20 LINHAS MAIS UTILIZADAS INDICADAS PELOS USUÁRIOS"/>
    <hyperlink ref="D15" location="Transporte!A1" display="AVALIAÇÃO DO TRANSPORTE PÚBLICO"/>
    <hyperlink ref="D16:D21" location="Transporte!A1" display="AVALIAÇÃO DO TRANSPORTE PÚBLICO"/>
  </hyperlinks>
  <printOptions horizontalCentered="1"/>
  <pageMargins left="0" right="0" top="0.78740157480314965" bottom="0.78740157480314965" header="0.31496062992125984" footer="0.31496062992125984"/>
  <pageSetup paperSize="9"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43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7" width="9.140625" customWidth="1"/>
    <col min="18" max="18" width="2.7109375" customWidth="1"/>
    <col min="19" max="19" width="2.7109375" style="29" customWidth="1"/>
    <col min="20" max="16384" width="9.140625" hidden="1"/>
  </cols>
  <sheetData>
    <row r="1" spans="2:18" s="29" customFormat="1" ht="15.75" thickBot="1"/>
    <row r="2" spans="2:18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2:18" ht="15.75">
      <c r="B3" s="23"/>
      <c r="C3" s="189" t="s">
        <v>107</v>
      </c>
      <c r="D3" s="189"/>
      <c r="E3" s="189"/>
      <c r="F3" s="189"/>
      <c r="G3" s="189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2:18" ht="30">
      <c r="B4" s="23"/>
      <c r="C4" s="1" t="s">
        <v>17</v>
      </c>
      <c r="D4" s="31" t="s">
        <v>108</v>
      </c>
      <c r="E4" s="3" t="s">
        <v>3</v>
      </c>
      <c r="F4" s="55" t="s">
        <v>26</v>
      </c>
      <c r="G4" s="55" t="s">
        <v>47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2:18">
      <c r="B5" s="23"/>
      <c r="C5" s="197" t="s">
        <v>19</v>
      </c>
      <c r="D5" s="80" t="s">
        <v>48</v>
      </c>
      <c r="E5" s="42">
        <v>613744</v>
      </c>
      <c r="F5" s="8">
        <f>E5/SUM(E5:E16)</f>
        <v>0.41892758949268138</v>
      </c>
      <c r="G5" s="81">
        <f t="shared" ref="G5:G28" si="0">E5/$E$29</f>
        <v>0.25331176120979992</v>
      </c>
      <c r="H5" s="24"/>
      <c r="I5" s="68">
        <f t="shared" ref="I5:I14" si="1">G5+G17</f>
        <v>0.40611008386713332</v>
      </c>
      <c r="J5" s="24"/>
      <c r="K5" s="24"/>
      <c r="L5" s="24"/>
      <c r="M5" s="24"/>
      <c r="N5" s="24"/>
      <c r="O5" s="24"/>
      <c r="P5" s="24"/>
      <c r="Q5" s="24"/>
      <c r="R5" s="25"/>
    </row>
    <row r="6" spans="2:18">
      <c r="B6" s="23"/>
      <c r="C6" s="198"/>
      <c r="D6" s="69" t="s">
        <v>49</v>
      </c>
      <c r="E6" s="37">
        <v>92478</v>
      </c>
      <c r="F6" s="11">
        <f>E6/SUM($E$5:$E$16)</f>
        <v>6.3123363521442474E-2</v>
      </c>
      <c r="G6" s="38">
        <f t="shared" si="0"/>
        <v>3.8168625767681437E-2</v>
      </c>
      <c r="H6" s="24"/>
      <c r="I6" s="68">
        <f t="shared" si="1"/>
        <v>6.5049858020207352E-2</v>
      </c>
      <c r="J6" s="24"/>
      <c r="K6" s="24"/>
      <c r="L6" s="24"/>
      <c r="M6" s="24"/>
      <c r="N6" s="24"/>
      <c r="O6" s="24"/>
      <c r="P6" s="24"/>
      <c r="Q6" s="24"/>
      <c r="R6" s="25"/>
    </row>
    <row r="7" spans="2:18">
      <c r="B7" s="23"/>
      <c r="C7" s="198"/>
      <c r="D7" s="69" t="s">
        <v>50</v>
      </c>
      <c r="E7" s="37">
        <v>349066</v>
      </c>
      <c r="F7" s="11">
        <f t="shared" ref="F7:F16" si="2">E7/SUM($E$5:$E$16)</f>
        <v>0.23826445220458747</v>
      </c>
      <c r="G7" s="38">
        <f t="shared" si="0"/>
        <v>0.14407069272931389</v>
      </c>
      <c r="H7" s="24"/>
      <c r="I7" s="68">
        <f t="shared" si="1"/>
        <v>0.25733259591890645</v>
      </c>
      <c r="J7" s="24"/>
      <c r="K7" s="24"/>
      <c r="L7" s="24"/>
      <c r="M7" s="24"/>
      <c r="N7" s="24"/>
      <c r="O7" s="24"/>
      <c r="P7" s="24"/>
      <c r="Q7" s="24"/>
      <c r="R7" s="25"/>
    </row>
    <row r="8" spans="2:18">
      <c r="B8" s="23"/>
      <c r="C8" s="198"/>
      <c r="D8" s="69" t="s">
        <v>51</v>
      </c>
      <c r="E8" s="37">
        <v>202440</v>
      </c>
      <c r="F8" s="11">
        <f t="shared" si="2"/>
        <v>0.13818090476957562</v>
      </c>
      <c r="G8" s="38">
        <f t="shared" si="0"/>
        <v>8.355345704285809E-2</v>
      </c>
      <c r="H8" s="24"/>
      <c r="I8" s="68">
        <f t="shared" si="1"/>
        <v>0.14680132734596846</v>
      </c>
      <c r="J8" s="24"/>
      <c r="K8" s="24"/>
      <c r="L8" s="24"/>
      <c r="M8" s="24"/>
      <c r="N8" s="24"/>
      <c r="O8" s="24"/>
      <c r="P8" s="24"/>
      <c r="Q8" s="24"/>
      <c r="R8" s="25"/>
    </row>
    <row r="9" spans="2:18">
      <c r="B9" s="23"/>
      <c r="C9" s="198"/>
      <c r="D9" s="69" t="s">
        <v>52</v>
      </c>
      <c r="E9" s="37">
        <v>31879</v>
      </c>
      <c r="F9" s="11">
        <f t="shared" si="2"/>
        <v>2.1759874842665981E-2</v>
      </c>
      <c r="G9" s="38">
        <f t="shared" si="0"/>
        <v>1.3157482004886747E-2</v>
      </c>
      <c r="H9" s="24"/>
      <c r="I9" s="68">
        <f t="shared" si="1"/>
        <v>2.0791784983160536E-2</v>
      </c>
      <c r="J9" s="24"/>
      <c r="K9" s="24"/>
      <c r="L9" s="24"/>
      <c r="M9" s="24"/>
      <c r="N9" s="24"/>
      <c r="O9" s="24"/>
      <c r="P9" s="24"/>
      <c r="Q9" s="24"/>
      <c r="R9" s="25"/>
    </row>
    <row r="10" spans="2:18">
      <c r="B10" s="23"/>
      <c r="C10" s="198"/>
      <c r="D10" s="69" t="s">
        <v>53</v>
      </c>
      <c r="E10" s="37">
        <v>11640</v>
      </c>
      <c r="F10" s="11">
        <f t="shared" si="2"/>
        <v>7.9451972511255693E-3</v>
      </c>
      <c r="G10" s="38">
        <f t="shared" si="0"/>
        <v>4.8041999603777325E-3</v>
      </c>
      <c r="H10" s="24"/>
      <c r="I10" s="68">
        <f t="shared" si="1"/>
        <v>7.0523509212177243E-3</v>
      </c>
      <c r="J10" s="24"/>
      <c r="K10" s="24"/>
      <c r="L10" s="24"/>
      <c r="M10" s="24"/>
      <c r="N10" s="24"/>
      <c r="O10" s="24"/>
      <c r="P10" s="24"/>
      <c r="Q10" s="24"/>
      <c r="R10" s="25"/>
    </row>
    <row r="11" spans="2:18">
      <c r="B11" s="23"/>
      <c r="C11" s="198"/>
      <c r="D11" s="69" t="s">
        <v>54</v>
      </c>
      <c r="E11" s="37">
        <v>4971</v>
      </c>
      <c r="F11" s="11">
        <f t="shared" si="2"/>
        <v>3.393090681730688E-3</v>
      </c>
      <c r="G11" s="38">
        <f t="shared" si="0"/>
        <v>2.0516905500891501E-3</v>
      </c>
      <c r="H11" s="24"/>
      <c r="I11" s="68">
        <f t="shared" si="1"/>
        <v>3.2176583239780757E-3</v>
      </c>
      <c r="J11" s="24"/>
      <c r="K11" s="24"/>
      <c r="L11" s="24"/>
      <c r="M11" s="24"/>
      <c r="N11" s="24"/>
      <c r="O11" s="24"/>
      <c r="P11" s="24"/>
      <c r="Q11" s="24"/>
      <c r="R11" s="25"/>
    </row>
    <row r="12" spans="2:18">
      <c r="B12" s="23"/>
      <c r="C12" s="198"/>
      <c r="D12" s="69" t="s">
        <v>55</v>
      </c>
      <c r="E12" s="37">
        <v>1648</v>
      </c>
      <c r="F12" s="11">
        <f t="shared" si="2"/>
        <v>1.1248870334926923E-3</v>
      </c>
      <c r="G12" s="38">
        <f t="shared" si="0"/>
        <v>6.8018226243148647E-4</v>
      </c>
      <c r="H12" s="24"/>
      <c r="I12" s="68">
        <f t="shared" si="1"/>
        <v>1.6282275638909065E-3</v>
      </c>
      <c r="J12" s="24"/>
      <c r="K12" s="24"/>
      <c r="L12" s="24"/>
      <c r="M12" s="24"/>
      <c r="N12" s="24"/>
      <c r="O12" s="24"/>
      <c r="P12" s="24"/>
      <c r="Q12" s="24"/>
      <c r="R12" s="25"/>
    </row>
    <row r="13" spans="2:18">
      <c r="B13" s="23"/>
      <c r="C13" s="198"/>
      <c r="D13" s="69" t="s">
        <v>56</v>
      </c>
      <c r="E13" s="37">
        <v>8729</v>
      </c>
      <c r="F13" s="11">
        <f t="shared" si="2"/>
        <v>5.9582153612607472E-3</v>
      </c>
      <c r="G13" s="38">
        <f t="shared" si="0"/>
        <v>3.6027372383279402E-3</v>
      </c>
      <c r="H13" s="24"/>
      <c r="I13" s="68">
        <f t="shared" si="1"/>
        <v>5.217344647692003E-3</v>
      </c>
      <c r="J13" s="24"/>
      <c r="K13" s="24"/>
      <c r="L13" s="24"/>
      <c r="M13" s="24"/>
      <c r="N13" s="24"/>
      <c r="O13" s="24"/>
      <c r="P13" s="24"/>
      <c r="Q13" s="24"/>
      <c r="R13" s="25"/>
    </row>
    <row r="14" spans="2:18">
      <c r="B14" s="23"/>
      <c r="C14" s="198"/>
      <c r="D14" s="69" t="s">
        <v>57</v>
      </c>
      <c r="E14" s="37">
        <v>27891</v>
      </c>
      <c r="F14" s="11">
        <f t="shared" si="2"/>
        <v>1.9037757433947016E-2</v>
      </c>
      <c r="G14" s="38">
        <f t="shared" si="0"/>
        <v>1.1511506966915407E-2</v>
      </c>
      <c r="H14" s="24"/>
      <c r="I14" s="68">
        <f t="shared" si="1"/>
        <v>1.5782044509014066E-2</v>
      </c>
      <c r="J14" s="24"/>
      <c r="K14" s="24"/>
      <c r="L14" s="24"/>
      <c r="M14" s="24"/>
      <c r="N14" s="24"/>
      <c r="O14" s="24"/>
      <c r="P14" s="24"/>
      <c r="Q14" s="24"/>
      <c r="R14" s="25"/>
    </row>
    <row r="15" spans="2:18">
      <c r="B15" s="23"/>
      <c r="C15" s="200"/>
      <c r="D15" s="82" t="s">
        <v>58</v>
      </c>
      <c r="E15" s="83">
        <v>120550</v>
      </c>
      <c r="F15" s="11">
        <f t="shared" ref="F15" si="3">E15/SUM($E$5:$E$16)</f>
        <v>8.2284667407490325E-2</v>
      </c>
      <c r="G15" s="38">
        <f t="shared" ref="G15" si="4">E15/$E$29</f>
        <v>4.9754837218516805E-2</v>
      </c>
      <c r="H15" s="24"/>
      <c r="I15" s="68"/>
      <c r="J15" s="24"/>
      <c r="K15" s="24"/>
      <c r="L15" s="24"/>
      <c r="M15" s="24"/>
      <c r="N15" s="24"/>
      <c r="O15" s="24"/>
      <c r="P15" s="24"/>
      <c r="Q15" s="24"/>
      <c r="R15" s="25"/>
    </row>
    <row r="16" spans="2:18">
      <c r="B16" s="23"/>
      <c r="C16" s="199"/>
      <c r="D16" s="70"/>
      <c r="E16" s="43"/>
      <c r="F16" s="14">
        <f t="shared" si="2"/>
        <v>0</v>
      </c>
      <c r="G16" s="71">
        <f t="shared" si="0"/>
        <v>0</v>
      </c>
      <c r="H16" s="24"/>
      <c r="I16" s="68">
        <f t="shared" ref="I16" si="5">G16+G28</f>
        <v>0</v>
      </c>
      <c r="J16" s="24"/>
      <c r="K16" s="24"/>
      <c r="L16" s="24"/>
      <c r="M16" s="24"/>
      <c r="N16" s="24"/>
      <c r="O16" s="24"/>
      <c r="P16" s="24"/>
      <c r="Q16" s="24"/>
      <c r="R16" s="25"/>
    </row>
    <row r="17" spans="2:18" s="29" customFormat="1">
      <c r="B17" s="23"/>
      <c r="C17" s="201" t="s">
        <v>21</v>
      </c>
      <c r="D17" s="67" t="s">
        <v>48</v>
      </c>
      <c r="E17" s="34">
        <v>370212</v>
      </c>
      <c r="F17" s="61">
        <f>E17/SUM($E$17:$E$28)</f>
        <v>0.38650552699604529</v>
      </c>
      <c r="G17" s="35">
        <f t="shared" si="0"/>
        <v>0.15279832265733342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 s="29" customFormat="1">
      <c r="B18" s="23"/>
      <c r="C18" s="198"/>
      <c r="D18" s="69" t="s">
        <v>49</v>
      </c>
      <c r="E18" s="37">
        <v>65130</v>
      </c>
      <c r="F18" s="61">
        <f t="shared" ref="F18:F28" si="6">E18/SUM($E$17:$E$28)</f>
        <v>6.7996458713527469E-2</v>
      </c>
      <c r="G18" s="38">
        <f t="shared" si="0"/>
        <v>2.6881232252525918E-2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s="29" customFormat="1">
      <c r="B19" s="23"/>
      <c r="C19" s="198"/>
      <c r="D19" s="69" t="s">
        <v>50</v>
      </c>
      <c r="E19" s="37">
        <v>274420</v>
      </c>
      <c r="F19" s="61">
        <f t="shared" si="6"/>
        <v>0.28649759250984502</v>
      </c>
      <c r="G19" s="38">
        <f t="shared" si="0"/>
        <v>0.11326190318959255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29" customFormat="1">
      <c r="B20" s="23"/>
      <c r="C20" s="198"/>
      <c r="D20" s="69" t="s">
        <v>51</v>
      </c>
      <c r="E20" s="37">
        <v>153242</v>
      </c>
      <c r="F20" s="61">
        <f t="shared" si="6"/>
        <v>0.1599863860920985</v>
      </c>
      <c r="G20" s="38">
        <f t="shared" si="0"/>
        <v>6.3247870303110354E-2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 s="29" customFormat="1">
      <c r="B21" s="23"/>
      <c r="C21" s="198"/>
      <c r="D21" s="69" t="s">
        <v>52</v>
      </c>
      <c r="E21" s="37">
        <v>18497</v>
      </c>
      <c r="F21" s="61">
        <f t="shared" si="6"/>
        <v>1.9311077795549171E-2</v>
      </c>
      <c r="G21" s="38">
        <f t="shared" si="0"/>
        <v>7.63430297827379E-3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s="29" customFormat="1">
      <c r="B22" s="23"/>
      <c r="C22" s="198"/>
      <c r="D22" s="69" t="s">
        <v>53</v>
      </c>
      <c r="E22" s="37">
        <v>5447</v>
      </c>
      <c r="F22" s="61">
        <f t="shared" si="6"/>
        <v>5.6867297806323372E-3</v>
      </c>
      <c r="G22" s="38">
        <f t="shared" si="0"/>
        <v>2.2481509608399922E-3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29" customFormat="1">
      <c r="B23" s="23"/>
      <c r="C23" s="198"/>
      <c r="D23" s="69" t="s">
        <v>54</v>
      </c>
      <c r="E23" s="37">
        <v>2825</v>
      </c>
      <c r="F23" s="61">
        <f t="shared" si="6"/>
        <v>2.9493320415432994E-3</v>
      </c>
      <c r="G23" s="38">
        <f t="shared" si="0"/>
        <v>1.1659677738889256E-3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29" customFormat="1">
      <c r="B24" s="23"/>
      <c r="C24" s="198"/>
      <c r="D24" s="69" t="s">
        <v>55</v>
      </c>
      <c r="E24" s="37">
        <v>2297</v>
      </c>
      <c r="F24" s="61">
        <f t="shared" si="6"/>
        <v>2.3980940528937908E-3</v>
      </c>
      <c r="G24" s="38">
        <f t="shared" si="0"/>
        <v>9.4804530145942015E-4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 s="29" customFormat="1">
      <c r="B25" s="23"/>
      <c r="C25" s="198"/>
      <c r="D25" s="69" t="s">
        <v>56</v>
      </c>
      <c r="E25" s="37">
        <v>3912</v>
      </c>
      <c r="F25" s="61">
        <f t="shared" si="6"/>
        <v>4.0841723704486323E-3</v>
      </c>
      <c r="G25" s="38">
        <f t="shared" si="0"/>
        <v>1.6146074093640625E-3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29" customFormat="1">
      <c r="B26" s="23"/>
      <c r="C26" s="198"/>
      <c r="D26" s="69" t="s">
        <v>57</v>
      </c>
      <c r="E26" s="37">
        <v>10347</v>
      </c>
      <c r="F26" s="61">
        <f t="shared" si="6"/>
        <v>1.080238535711452E-2</v>
      </c>
      <c r="G26" s="38">
        <f t="shared" si="0"/>
        <v>4.2705375420986598E-3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 s="29" customFormat="1">
      <c r="B27" s="23"/>
      <c r="C27" s="200"/>
      <c r="D27" s="82" t="s">
        <v>58</v>
      </c>
      <c r="E27" s="83">
        <v>51515</v>
      </c>
      <c r="F27" s="61">
        <f t="shared" si="6"/>
        <v>5.378224429030197E-2</v>
      </c>
      <c r="G27" s="38">
        <f t="shared" si="0"/>
        <v>2.1261886680314337E-2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 s="29" customFormat="1">
      <c r="B28" s="23"/>
      <c r="C28" s="200"/>
      <c r="D28" s="82"/>
      <c r="E28" s="83"/>
      <c r="F28" s="84">
        <f t="shared" si="6"/>
        <v>0</v>
      </c>
      <c r="G28" s="85">
        <f t="shared" si="0"/>
        <v>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 s="29" customFormat="1">
      <c r="B29" s="23"/>
      <c r="C29" s="86" t="s">
        <v>15</v>
      </c>
      <c r="D29" s="87"/>
      <c r="E29" s="88">
        <f>SUM(E5:E28)</f>
        <v>2422880</v>
      </c>
      <c r="F29" s="89"/>
      <c r="G29" s="18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29" customFormat="1" ht="15.75" thickBot="1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</row>
    <row r="31" spans="2:18" s="29" customFormat="1"/>
    <row r="32" spans="2:18" s="29" customFormat="1" hidden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s="29" customFormat="1" hidden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s="29" customFormat="1" hidden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 s="29" customFormat="1" hidden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 s="29" customFormat="1" hidden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 s="29" customFormat="1" hidden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2:18" s="29" customFormat="1" hidden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s="29" customFormat="1" hidden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 s="29" customFormat="1" hidden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 s="29" customFormat="1" hidden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ht="15" customHeight="1"/>
    <row r="43" spans="2:18" ht="15" customHeight="1"/>
  </sheetData>
  <mergeCells count="3">
    <mergeCell ref="C3:G3"/>
    <mergeCell ref="C5:C16"/>
    <mergeCell ref="C17:C28"/>
  </mergeCells>
  <printOptions horizontalCentered="1"/>
  <pageMargins left="0" right="0" top="0.78740157480314965" bottom="0.78740157480314965" header="0.31496062992125984" footer="0.31496062992125984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50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5" width="15.7109375" customWidth="1"/>
    <col min="6" max="6" width="15.7109375" style="30" customWidth="1"/>
    <col min="7" max="7" width="2.7109375" customWidth="1"/>
    <col min="8" max="16" width="9.140625" customWidth="1"/>
    <col min="17" max="18" width="2.7109375" customWidth="1"/>
    <col min="19" max="19" width="2.7109375" style="29" customWidth="1"/>
    <col min="20" max="16384" width="9.140625" hidden="1"/>
  </cols>
  <sheetData>
    <row r="1" spans="2:18" s="29" customFormat="1" ht="15" customHeight="1" thickBot="1">
      <c r="F1" s="75"/>
    </row>
    <row r="2" spans="2:18" ht="1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2:18" ht="15" customHeight="1">
      <c r="B3" s="23"/>
      <c r="C3" s="188" t="s">
        <v>61</v>
      </c>
      <c r="D3" s="188"/>
      <c r="E3" s="188"/>
      <c r="F3" s="188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2:18" ht="30" customHeight="1">
      <c r="B4" s="23"/>
      <c r="C4" s="1" t="s">
        <v>62</v>
      </c>
      <c r="D4" s="31" t="s">
        <v>76</v>
      </c>
      <c r="E4" s="3" t="s">
        <v>3</v>
      </c>
      <c r="F4" s="55" t="s">
        <v>18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2:18" ht="15" customHeight="1">
      <c r="B5" s="23"/>
      <c r="C5" s="202" t="s">
        <v>68</v>
      </c>
      <c r="D5" s="57" t="s">
        <v>63</v>
      </c>
      <c r="E5" s="10">
        <v>42891</v>
      </c>
      <c r="F5" s="53">
        <f>E5/SUM($E$5:$E$9)</f>
        <v>4.0332772881661948E-2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</row>
    <row r="6" spans="2:18" ht="15" customHeight="1">
      <c r="B6" s="23"/>
      <c r="C6" s="202"/>
      <c r="D6" s="57" t="s">
        <v>64</v>
      </c>
      <c r="E6" s="10">
        <v>262950</v>
      </c>
      <c r="F6" s="53">
        <f>E6/SUM($E$5:$E$9)</f>
        <v>0.24726638756925715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2:18" ht="15" customHeight="1">
      <c r="B7" s="23"/>
      <c r="C7" s="202"/>
      <c r="D7" s="57" t="s">
        <v>65</v>
      </c>
      <c r="E7" s="10">
        <v>452027</v>
      </c>
      <c r="F7" s="53">
        <f>E7/SUM($E$5:$E$9)</f>
        <v>0.42506591889624873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5"/>
    </row>
    <row r="8" spans="2:18" ht="15" customHeight="1">
      <c r="B8" s="23"/>
      <c r="C8" s="202"/>
      <c r="D8" s="57" t="s">
        <v>66</v>
      </c>
      <c r="E8" s="10">
        <v>195861</v>
      </c>
      <c r="F8" s="53">
        <f>E8/SUM($E$5:$E$9)</f>
        <v>0.18417890068721154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</row>
    <row r="9" spans="2:18" ht="15" customHeight="1">
      <c r="B9" s="23"/>
      <c r="C9" s="203"/>
      <c r="D9" s="58" t="s">
        <v>67</v>
      </c>
      <c r="E9" s="13">
        <v>109699</v>
      </c>
      <c r="F9" s="54">
        <f>E9/SUM($E$5:$E$9)</f>
        <v>0.10315601996562061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2:18" ht="15" customHeight="1">
      <c r="B10" s="23"/>
      <c r="C10" s="202" t="s">
        <v>69</v>
      </c>
      <c r="D10" s="57" t="s">
        <v>63</v>
      </c>
      <c r="E10" s="10">
        <v>42097</v>
      </c>
      <c r="F10" s="53">
        <f>E10/SUM($E$10:$E$14)</f>
        <v>3.9377252544035977E-2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ht="15" customHeight="1">
      <c r="B11" s="23"/>
      <c r="C11" s="202"/>
      <c r="D11" s="57" t="s">
        <v>64</v>
      </c>
      <c r="E11" s="10">
        <v>292422</v>
      </c>
      <c r="F11" s="53">
        <f>E11/SUM($E$10:$E$14)</f>
        <v>0.27352958508758557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</row>
    <row r="12" spans="2:18" ht="15" customHeight="1">
      <c r="B12" s="23"/>
      <c r="C12" s="202"/>
      <c r="D12" s="57" t="s">
        <v>65</v>
      </c>
      <c r="E12" s="10">
        <v>466679</v>
      </c>
      <c r="F12" s="53">
        <f>E12/SUM($E$10:$E$14)</f>
        <v>0.43652841865211695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</row>
    <row r="13" spans="2:18" ht="15" customHeight="1">
      <c r="B13" s="23"/>
      <c r="C13" s="202"/>
      <c r="D13" s="57" t="s">
        <v>66</v>
      </c>
      <c r="E13" s="10">
        <v>182571</v>
      </c>
      <c r="F13" s="53">
        <f>E13/SUM($E$10:$E$14)</f>
        <v>0.17077569361753075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ht="15" customHeight="1">
      <c r="B14" s="23"/>
      <c r="C14" s="203"/>
      <c r="D14" s="58" t="s">
        <v>67</v>
      </c>
      <c r="E14" s="13">
        <v>85300</v>
      </c>
      <c r="F14" s="54">
        <f>E14/SUM($E$10:$E$14)</f>
        <v>7.978905009873076E-2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</row>
    <row r="15" spans="2:18" ht="15" customHeight="1">
      <c r="B15" s="23"/>
      <c r="C15" s="202" t="s">
        <v>70</v>
      </c>
      <c r="D15" s="57" t="s">
        <v>63</v>
      </c>
      <c r="E15" s="10">
        <v>41723</v>
      </c>
      <c r="F15" s="53">
        <f>E15/SUM($E$15:$E$19)</f>
        <v>3.8730129261330674E-2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</row>
    <row r="16" spans="2:18" ht="15" customHeight="1">
      <c r="B16" s="23"/>
      <c r="C16" s="202"/>
      <c r="D16" s="57" t="s">
        <v>64</v>
      </c>
      <c r="E16" s="10">
        <v>247308</v>
      </c>
      <c r="F16" s="53">
        <f>E16/SUM($E$15:$E$19)</f>
        <v>0.22956812327400153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ht="15" customHeight="1">
      <c r="B17" s="23"/>
      <c r="C17" s="202"/>
      <c r="D17" s="57" t="s">
        <v>65</v>
      </c>
      <c r="E17" s="10">
        <v>442206</v>
      </c>
      <c r="F17" s="53">
        <f>E17/SUM($E$15:$E$19)</f>
        <v>0.41048571627486019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 ht="15" customHeight="1">
      <c r="B18" s="23"/>
      <c r="C18" s="202"/>
      <c r="D18" s="57" t="s">
        <v>66</v>
      </c>
      <c r="E18" s="10">
        <v>213197</v>
      </c>
      <c r="F18" s="53">
        <f>E18/SUM($E$15:$E$19)</f>
        <v>0.19790397066672855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ht="15" customHeight="1">
      <c r="B19" s="23"/>
      <c r="C19" s="203"/>
      <c r="D19" s="58" t="s">
        <v>67</v>
      </c>
      <c r="E19" s="13">
        <v>132841</v>
      </c>
      <c r="F19" s="54">
        <f>E19/SUM($E$15:$E$19)</f>
        <v>0.12331206052307907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ht="15" customHeight="1">
      <c r="B20" s="23"/>
      <c r="C20" s="202" t="s">
        <v>71</v>
      </c>
      <c r="D20" s="57" t="s">
        <v>63</v>
      </c>
      <c r="E20" s="10">
        <v>49788</v>
      </c>
      <c r="F20" s="53">
        <f>E20/SUM($E$20:$E$24)</f>
        <v>4.5252891020589575E-2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 ht="15" customHeight="1">
      <c r="B21" s="23"/>
      <c r="C21" s="202"/>
      <c r="D21" s="57" t="s">
        <v>64</v>
      </c>
      <c r="E21" s="10">
        <v>265738</v>
      </c>
      <c r="F21" s="53">
        <f t="shared" ref="F21:F24" si="0">E21/SUM($E$20:$E$24)</f>
        <v>0.24153235225414624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ht="15" customHeight="1">
      <c r="B22" s="23"/>
      <c r="C22" s="202"/>
      <c r="D22" s="57" t="s">
        <v>65</v>
      </c>
      <c r="E22" s="10">
        <v>461516</v>
      </c>
      <c r="F22" s="53">
        <f t="shared" si="0"/>
        <v>0.41947724857914392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ht="15" customHeight="1">
      <c r="B23" s="23"/>
      <c r="C23" s="202"/>
      <c r="D23" s="57" t="s">
        <v>66</v>
      </c>
      <c r="E23" s="10">
        <v>194564</v>
      </c>
      <c r="F23" s="53">
        <f t="shared" si="0"/>
        <v>0.17684147763577548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ht="15" customHeight="1">
      <c r="B24" s="23"/>
      <c r="C24" s="203"/>
      <c r="D24" s="58" t="s">
        <v>67</v>
      </c>
      <c r="E24" s="73">
        <v>128611</v>
      </c>
      <c r="F24" s="74">
        <f t="shared" si="0"/>
        <v>0.11689603051034478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 ht="15" customHeight="1">
      <c r="B25" s="23"/>
      <c r="C25" s="202" t="s">
        <v>72</v>
      </c>
      <c r="D25" s="57" t="s">
        <v>63</v>
      </c>
      <c r="E25" s="7">
        <v>59904</v>
      </c>
      <c r="F25" s="47">
        <f>E25/SUM($E$25:$E$29)</f>
        <v>5.5116016528180441E-2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ht="15" customHeight="1">
      <c r="B26" s="23"/>
      <c r="C26" s="202"/>
      <c r="D26" s="57" t="s">
        <v>64</v>
      </c>
      <c r="E26" s="10">
        <v>317388</v>
      </c>
      <c r="F26" s="53">
        <f t="shared" ref="F26:F29" si="1">E26/SUM($E$25:$E$29)</f>
        <v>0.29201993612857458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 ht="15" customHeight="1">
      <c r="B27" s="23"/>
      <c r="C27" s="202"/>
      <c r="D27" s="57" t="s">
        <v>65</v>
      </c>
      <c r="E27" s="10">
        <v>462725</v>
      </c>
      <c r="F27" s="53">
        <f t="shared" si="1"/>
        <v>0.4257404972623246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 ht="15" customHeight="1">
      <c r="B28" s="23"/>
      <c r="C28" s="202"/>
      <c r="D28" s="57" t="s">
        <v>66</v>
      </c>
      <c r="E28" s="10">
        <v>162120</v>
      </c>
      <c r="F28" s="53">
        <f t="shared" si="1"/>
        <v>0.14916213607686654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 ht="15" customHeight="1">
      <c r="B29" s="23"/>
      <c r="C29" s="203"/>
      <c r="D29" s="58" t="s">
        <v>67</v>
      </c>
      <c r="E29" s="13">
        <v>84734</v>
      </c>
      <c r="F29" s="54">
        <f t="shared" si="1"/>
        <v>7.7961414004053833E-2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ht="15" customHeight="1">
      <c r="B30" s="23"/>
      <c r="C30" s="202" t="s">
        <v>73</v>
      </c>
      <c r="D30" s="57" t="s">
        <v>63</v>
      </c>
      <c r="E30" s="7">
        <v>58959</v>
      </c>
      <c r="F30" s="47">
        <f>E30/SUM($E$30:$E$34)</f>
        <v>5.7583784068867314E-2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/>
    </row>
    <row r="31" spans="2:18" ht="15" customHeight="1">
      <c r="B31" s="23"/>
      <c r="C31" s="202"/>
      <c r="D31" s="57" t="s">
        <v>64</v>
      </c>
      <c r="E31" s="10">
        <v>382283</v>
      </c>
      <c r="F31" s="53">
        <f t="shared" ref="F31:F34" si="2">E31/SUM($E$30:$E$34)</f>
        <v>0.37336626681590263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5"/>
    </row>
    <row r="32" spans="2:18" ht="15" customHeight="1">
      <c r="B32" s="23"/>
      <c r="C32" s="202"/>
      <c r="D32" s="57" t="s">
        <v>65</v>
      </c>
      <c r="E32" s="10">
        <v>426131</v>
      </c>
      <c r="F32" s="53">
        <f t="shared" si="2"/>
        <v>0.41619151425652567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5"/>
    </row>
    <row r="33" spans="2:18" ht="15" customHeight="1">
      <c r="B33" s="23"/>
      <c r="C33" s="202"/>
      <c r="D33" s="57" t="s">
        <v>66</v>
      </c>
      <c r="E33" s="10">
        <v>104178</v>
      </c>
      <c r="F33" s="53">
        <f t="shared" si="2"/>
        <v>0.10174805299829473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5"/>
    </row>
    <row r="34" spans="2:18" ht="15" customHeight="1">
      <c r="B34" s="23"/>
      <c r="C34" s="203"/>
      <c r="D34" s="58" t="s">
        <v>67</v>
      </c>
      <c r="E34" s="13">
        <v>52331</v>
      </c>
      <c r="F34" s="54">
        <f t="shared" si="2"/>
        <v>5.1110381860409698E-2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</row>
    <row r="35" spans="2:18" ht="15" customHeight="1">
      <c r="B35" s="23"/>
      <c r="C35" s="202" t="s">
        <v>74</v>
      </c>
      <c r="D35" s="57" t="s">
        <v>63</v>
      </c>
      <c r="E35" s="7">
        <v>87733</v>
      </c>
      <c r="F35" s="47">
        <f>E35/SUM($E$35:$E$39)</f>
        <v>9.58344620869854E-2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</row>
    <row r="36" spans="2:18" ht="15" customHeight="1">
      <c r="B36" s="23"/>
      <c r="C36" s="202"/>
      <c r="D36" s="57" t="s">
        <v>64</v>
      </c>
      <c r="E36" s="10">
        <v>406448</v>
      </c>
      <c r="F36" s="53">
        <f t="shared" ref="F36:F39" si="3">E36/SUM($E$35:$E$39)</f>
        <v>0.44398032036213331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ht="15" customHeight="1">
      <c r="B37" s="23"/>
      <c r="C37" s="202"/>
      <c r="D37" s="57" t="s">
        <v>65</v>
      </c>
      <c r="E37" s="10">
        <v>328886</v>
      </c>
      <c r="F37" s="53">
        <f t="shared" si="3"/>
        <v>0.35925607123819175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ht="15" customHeight="1">
      <c r="B38" s="23"/>
      <c r="C38" s="202"/>
      <c r="D38" s="57" t="s">
        <v>66</v>
      </c>
      <c r="E38" s="10">
        <v>55254</v>
      </c>
      <c r="F38" s="53">
        <f t="shared" si="3"/>
        <v>6.0356278346281232E-2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ht="15" customHeight="1">
      <c r="B39" s="23"/>
      <c r="C39" s="203"/>
      <c r="D39" s="58" t="s">
        <v>67</v>
      </c>
      <c r="E39" s="13">
        <v>37143</v>
      </c>
      <c r="F39" s="54">
        <f t="shared" si="3"/>
        <v>4.0572867966408292E-2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ht="15" customHeight="1">
      <c r="B40" s="23"/>
      <c r="C40" s="202" t="s">
        <v>75</v>
      </c>
      <c r="D40" s="57" t="s">
        <v>63</v>
      </c>
      <c r="E40" s="7">
        <v>128736</v>
      </c>
      <c r="F40" s="47">
        <f>E40/SUM($E$40:$E$44)</f>
        <v>0.14131920316940719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ht="15" customHeight="1">
      <c r="B41" s="23"/>
      <c r="C41" s="202"/>
      <c r="D41" s="57" t="s">
        <v>64</v>
      </c>
      <c r="E41" s="10">
        <v>399937</v>
      </c>
      <c r="F41" s="53">
        <f t="shared" ref="F41:F44" si="4">E41/SUM($E$40:$E$44)</f>
        <v>0.43902854025263488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5"/>
    </row>
    <row r="42" spans="2:18" ht="15" customHeight="1">
      <c r="B42" s="23"/>
      <c r="C42" s="202"/>
      <c r="D42" s="57" t="s">
        <v>65</v>
      </c>
      <c r="E42" s="10">
        <v>282130</v>
      </c>
      <c r="F42" s="53">
        <f t="shared" si="4"/>
        <v>0.30970658394066036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5"/>
    </row>
    <row r="43" spans="2:18" ht="15" customHeight="1">
      <c r="B43" s="23"/>
      <c r="C43" s="202"/>
      <c r="D43" s="57" t="s">
        <v>66</v>
      </c>
      <c r="E43" s="10">
        <v>60006</v>
      </c>
      <c r="F43" s="53">
        <f t="shared" si="4"/>
        <v>6.5871241186485893E-2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</row>
    <row r="44" spans="2:18" ht="15" customHeight="1">
      <c r="B44" s="23"/>
      <c r="C44" s="203"/>
      <c r="D44" s="58" t="s">
        <v>67</v>
      </c>
      <c r="E44" s="13">
        <v>40150</v>
      </c>
      <c r="F44" s="54">
        <f t="shared" si="4"/>
        <v>4.4074431450811725E-2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</row>
    <row r="45" spans="2:18" ht="1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</row>
    <row r="46" spans="2:18" ht="15" customHeight="1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5"/>
    </row>
    <row r="47" spans="2:18" ht="15" customHeight="1"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5"/>
    </row>
    <row r="48" spans="2:18" ht="1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5"/>
    </row>
    <row r="49" spans="2:18" ht="15" customHeight="1" thickBot="1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</row>
    <row r="50" spans="2:18" s="29" customFormat="1" ht="15" customHeight="1">
      <c r="F50" s="75"/>
    </row>
  </sheetData>
  <mergeCells count="9">
    <mergeCell ref="C30:C34"/>
    <mergeCell ref="C35:C39"/>
    <mergeCell ref="C40:C44"/>
    <mergeCell ref="C3:F3"/>
    <mergeCell ref="C5:C9"/>
    <mergeCell ref="C10:C14"/>
    <mergeCell ref="C15:C19"/>
    <mergeCell ref="C20:C24"/>
    <mergeCell ref="C25:C29"/>
  </mergeCells>
  <printOptions horizontalCentered="1"/>
  <pageMargins left="0" right="0" top="0" bottom="0" header="0.31496062992125984" footer="0.31496062992125984"/>
  <pageSetup paperSize="9" scale="7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I26"/>
  <sheetViews>
    <sheetView workbookViewId="0"/>
  </sheetViews>
  <sheetFormatPr defaultColWidth="0" defaultRowHeight="15" customHeight="1" zeroHeight="1"/>
  <cols>
    <col min="1" max="1" width="2.7109375" style="119" customWidth="1"/>
    <col min="2" max="2" width="2.7109375" style="90" customWidth="1"/>
    <col min="3" max="3" width="9.140625" style="91" customWidth="1"/>
    <col min="4" max="4" width="12.7109375" style="91" customWidth="1"/>
    <col min="5" max="6" width="40.7109375" style="91" customWidth="1"/>
    <col min="7" max="7" width="15.7109375" style="95" customWidth="1"/>
    <col min="8" max="8" width="2.7109375" style="90" customWidth="1"/>
    <col min="9" max="9" width="2.7109375" style="119" customWidth="1"/>
    <col min="10" max="16384" width="9.140625" style="90" hidden="1"/>
  </cols>
  <sheetData>
    <row r="1" spans="1:9" s="119" customFormat="1" ht="15" customHeight="1" thickBot="1">
      <c r="C1" s="120"/>
      <c r="D1" s="120"/>
      <c r="E1" s="120"/>
      <c r="F1" s="120"/>
      <c r="G1" s="122"/>
    </row>
    <row r="2" spans="1:9" ht="15" customHeight="1">
      <c r="B2" s="97"/>
      <c r="C2" s="98"/>
      <c r="D2" s="98"/>
      <c r="E2" s="98"/>
      <c r="F2" s="98"/>
      <c r="G2" s="123"/>
      <c r="H2" s="99"/>
    </row>
    <row r="3" spans="1:9" ht="15" customHeight="1">
      <c r="B3" s="100"/>
      <c r="C3" s="162" t="s">
        <v>185</v>
      </c>
      <c r="D3" s="163"/>
      <c r="E3" s="163"/>
      <c r="F3" s="163"/>
      <c r="G3" s="164"/>
      <c r="H3" s="101"/>
    </row>
    <row r="4" spans="1:9" s="93" customFormat="1" ht="30" customHeight="1">
      <c r="A4" s="121"/>
      <c r="B4" s="102"/>
      <c r="C4" s="103" t="s">
        <v>127</v>
      </c>
      <c r="D4" s="104" t="s">
        <v>126</v>
      </c>
      <c r="E4" s="104" t="s">
        <v>148</v>
      </c>
      <c r="F4" s="104" t="s">
        <v>149</v>
      </c>
      <c r="G4" s="96" t="s">
        <v>3</v>
      </c>
      <c r="H4" s="105"/>
      <c r="I4" s="121"/>
    </row>
    <row r="5" spans="1:9" ht="15" customHeight="1">
      <c r="B5" s="100"/>
      <c r="C5" s="106" t="s">
        <v>128</v>
      </c>
      <c r="D5" s="107" t="s">
        <v>186</v>
      </c>
      <c r="E5" s="108" t="s">
        <v>150</v>
      </c>
      <c r="F5" s="108" t="s">
        <v>151</v>
      </c>
      <c r="G5" s="124">
        <v>2994</v>
      </c>
      <c r="H5" s="101"/>
    </row>
    <row r="6" spans="1:9" ht="15" customHeight="1">
      <c r="B6" s="100"/>
      <c r="C6" s="109" t="s">
        <v>129</v>
      </c>
      <c r="D6" s="110" t="s">
        <v>110</v>
      </c>
      <c r="E6" s="112" t="s">
        <v>152</v>
      </c>
      <c r="F6" s="111" t="s">
        <v>153</v>
      </c>
      <c r="G6" s="125">
        <v>2808</v>
      </c>
      <c r="H6" s="101"/>
    </row>
    <row r="7" spans="1:9" ht="15" customHeight="1">
      <c r="B7" s="100"/>
      <c r="C7" s="109" t="s">
        <v>130</v>
      </c>
      <c r="D7" s="110" t="s">
        <v>111</v>
      </c>
      <c r="E7" s="111" t="s">
        <v>154</v>
      </c>
      <c r="F7" s="111" t="s">
        <v>155</v>
      </c>
      <c r="G7" s="125">
        <v>2369</v>
      </c>
      <c r="H7" s="101"/>
    </row>
    <row r="8" spans="1:9" ht="15" customHeight="1">
      <c r="B8" s="100"/>
      <c r="C8" s="109" t="s">
        <v>131</v>
      </c>
      <c r="D8" s="110" t="s">
        <v>112</v>
      </c>
      <c r="E8" s="111" t="s">
        <v>156</v>
      </c>
      <c r="F8" s="111" t="s">
        <v>157</v>
      </c>
      <c r="G8" s="125">
        <v>2361</v>
      </c>
      <c r="H8" s="101"/>
    </row>
    <row r="9" spans="1:9" ht="15" customHeight="1">
      <c r="B9" s="100"/>
      <c r="C9" s="109" t="s">
        <v>132</v>
      </c>
      <c r="D9" s="110" t="s">
        <v>113</v>
      </c>
      <c r="E9" s="111" t="s">
        <v>158</v>
      </c>
      <c r="F9" s="111" t="s">
        <v>159</v>
      </c>
      <c r="G9" s="125">
        <v>2092</v>
      </c>
      <c r="H9" s="101"/>
    </row>
    <row r="10" spans="1:9" ht="15" customHeight="1">
      <c r="B10" s="100"/>
      <c r="C10" s="109" t="s">
        <v>133</v>
      </c>
      <c r="D10" s="110" t="s">
        <v>115</v>
      </c>
      <c r="E10" s="111" t="s">
        <v>162</v>
      </c>
      <c r="F10" s="111" t="s">
        <v>163</v>
      </c>
      <c r="G10" s="125">
        <v>1805</v>
      </c>
      <c r="H10" s="101"/>
    </row>
    <row r="11" spans="1:9" ht="15" customHeight="1">
      <c r="B11" s="100"/>
      <c r="C11" s="109" t="s">
        <v>134</v>
      </c>
      <c r="D11" s="110" t="s">
        <v>116</v>
      </c>
      <c r="E11" s="111" t="s">
        <v>164</v>
      </c>
      <c r="F11" s="111" t="s">
        <v>165</v>
      </c>
      <c r="G11" s="125">
        <v>1757</v>
      </c>
      <c r="H11" s="101"/>
    </row>
    <row r="12" spans="1:9" ht="15" customHeight="1">
      <c r="B12" s="100"/>
      <c r="C12" s="109" t="s">
        <v>135</v>
      </c>
      <c r="D12" s="110" t="s">
        <v>114</v>
      </c>
      <c r="E12" s="111" t="s">
        <v>160</v>
      </c>
      <c r="F12" s="111" t="s">
        <v>161</v>
      </c>
      <c r="G12" s="125">
        <v>1755</v>
      </c>
      <c r="H12" s="101"/>
    </row>
    <row r="13" spans="1:9" ht="15" customHeight="1">
      <c r="B13" s="100"/>
      <c r="C13" s="109" t="s">
        <v>136</v>
      </c>
      <c r="D13" s="110" t="s">
        <v>117</v>
      </c>
      <c r="E13" s="111" t="s">
        <v>166</v>
      </c>
      <c r="F13" s="111" t="s">
        <v>167</v>
      </c>
      <c r="G13" s="125">
        <v>1709</v>
      </c>
      <c r="H13" s="101"/>
    </row>
    <row r="14" spans="1:9" ht="15" customHeight="1">
      <c r="B14" s="100"/>
      <c r="C14" s="109" t="s">
        <v>137</v>
      </c>
      <c r="D14" s="110" t="s">
        <v>120</v>
      </c>
      <c r="E14" s="111" t="s">
        <v>169</v>
      </c>
      <c r="F14" s="111" t="s">
        <v>170</v>
      </c>
      <c r="G14" s="125">
        <v>1667</v>
      </c>
      <c r="H14" s="101"/>
    </row>
    <row r="15" spans="1:9" ht="15" customHeight="1">
      <c r="B15" s="100"/>
      <c r="C15" s="109" t="s">
        <v>138</v>
      </c>
      <c r="D15" s="110" t="s">
        <v>118</v>
      </c>
      <c r="E15" s="111" t="s">
        <v>166</v>
      </c>
      <c r="F15" s="111" t="s">
        <v>168</v>
      </c>
      <c r="G15" s="125">
        <v>1633</v>
      </c>
      <c r="H15" s="101"/>
    </row>
    <row r="16" spans="1:9" ht="15" customHeight="1">
      <c r="B16" s="100"/>
      <c r="C16" s="109" t="s">
        <v>139</v>
      </c>
      <c r="D16" s="110" t="s">
        <v>124</v>
      </c>
      <c r="E16" s="111" t="s">
        <v>177</v>
      </c>
      <c r="F16" s="111" t="s">
        <v>178</v>
      </c>
      <c r="G16" s="125">
        <v>1628</v>
      </c>
      <c r="H16" s="101"/>
    </row>
    <row r="17" spans="2:8" ht="15" customHeight="1">
      <c r="B17" s="100"/>
      <c r="C17" s="109" t="s">
        <v>140</v>
      </c>
      <c r="D17" s="110" t="s">
        <v>121</v>
      </c>
      <c r="E17" s="111" t="s">
        <v>171</v>
      </c>
      <c r="F17" s="112" t="s">
        <v>172</v>
      </c>
      <c r="G17" s="125">
        <v>1614</v>
      </c>
      <c r="H17" s="101"/>
    </row>
    <row r="18" spans="2:8" ht="15" customHeight="1">
      <c r="B18" s="100"/>
      <c r="C18" s="109" t="s">
        <v>141</v>
      </c>
      <c r="D18" s="110" t="s">
        <v>119</v>
      </c>
      <c r="E18" s="111" t="s">
        <v>162</v>
      </c>
      <c r="F18" s="111" t="s">
        <v>189</v>
      </c>
      <c r="G18" s="125">
        <v>1580</v>
      </c>
      <c r="H18" s="101"/>
    </row>
    <row r="19" spans="2:8" ht="15" customHeight="1">
      <c r="B19" s="100"/>
      <c r="C19" s="109" t="s">
        <v>142</v>
      </c>
      <c r="D19" s="110" t="s">
        <v>123</v>
      </c>
      <c r="E19" s="111" t="s">
        <v>175</v>
      </c>
      <c r="F19" s="112" t="s">
        <v>176</v>
      </c>
      <c r="G19" s="125">
        <v>1579</v>
      </c>
      <c r="H19" s="101"/>
    </row>
    <row r="20" spans="2:8" ht="15" customHeight="1">
      <c r="B20" s="100"/>
      <c r="C20" s="109" t="s">
        <v>143</v>
      </c>
      <c r="D20" s="110" t="s">
        <v>122</v>
      </c>
      <c r="E20" s="111" t="s">
        <v>173</v>
      </c>
      <c r="F20" s="111" t="s">
        <v>174</v>
      </c>
      <c r="G20" s="125">
        <v>1572</v>
      </c>
      <c r="H20" s="101"/>
    </row>
    <row r="21" spans="2:8" ht="15" customHeight="1">
      <c r="B21" s="100"/>
      <c r="C21" s="109" t="s">
        <v>144</v>
      </c>
      <c r="D21" s="110" t="s">
        <v>203</v>
      </c>
      <c r="E21" s="111" t="s">
        <v>204</v>
      </c>
      <c r="F21" s="112" t="s">
        <v>166</v>
      </c>
      <c r="G21" s="125">
        <v>1545</v>
      </c>
      <c r="H21" s="101"/>
    </row>
    <row r="22" spans="2:8" ht="15" customHeight="1">
      <c r="B22" s="100"/>
      <c r="C22" s="109" t="s">
        <v>145</v>
      </c>
      <c r="D22" s="110" t="s">
        <v>188</v>
      </c>
      <c r="E22" s="111" t="s">
        <v>192</v>
      </c>
      <c r="F22" s="111" t="s">
        <v>193</v>
      </c>
      <c r="G22" s="125">
        <v>1527</v>
      </c>
      <c r="H22" s="101"/>
    </row>
    <row r="23" spans="2:8" ht="15" customHeight="1">
      <c r="B23" s="100"/>
      <c r="C23" s="109" t="s">
        <v>146</v>
      </c>
      <c r="D23" s="110" t="s">
        <v>125</v>
      </c>
      <c r="E23" s="111" t="s">
        <v>179</v>
      </c>
      <c r="F23" s="111" t="s">
        <v>194</v>
      </c>
      <c r="G23" s="125">
        <v>1524</v>
      </c>
      <c r="H23" s="101"/>
    </row>
    <row r="24" spans="2:8" ht="15" customHeight="1">
      <c r="B24" s="100"/>
      <c r="C24" s="113" t="s">
        <v>147</v>
      </c>
      <c r="D24" s="114" t="s">
        <v>187</v>
      </c>
      <c r="E24" s="115" t="s">
        <v>190</v>
      </c>
      <c r="F24" s="115" t="s">
        <v>191</v>
      </c>
      <c r="G24" s="126">
        <v>1521</v>
      </c>
      <c r="H24" s="101"/>
    </row>
    <row r="25" spans="2:8" ht="15" customHeight="1" thickBot="1">
      <c r="B25" s="116"/>
      <c r="C25" s="117"/>
      <c r="D25" s="117"/>
      <c r="E25" s="117"/>
      <c r="F25" s="117"/>
      <c r="G25" s="127"/>
      <c r="H25" s="118"/>
    </row>
    <row r="26" spans="2:8" s="119" customFormat="1" ht="15" customHeight="1">
      <c r="C26" s="120"/>
      <c r="D26" s="120"/>
      <c r="E26" s="120"/>
      <c r="F26" s="120"/>
      <c r="G26" s="122"/>
    </row>
  </sheetData>
  <mergeCells count="1">
    <mergeCell ref="C3:G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27"/>
  <sheetViews>
    <sheetView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25.7109375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9" width="2.7109375" style="29" hidden="1" customWidth="1"/>
    <col min="20" max="16384" width="9.140625" hidden="1"/>
  </cols>
  <sheetData>
    <row r="1" spans="2:17" s="29" customFormat="1" ht="15.75" thickBot="1"/>
    <row r="2" spans="2:17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.75">
      <c r="B3" s="23"/>
      <c r="C3" s="175" t="s">
        <v>0</v>
      </c>
      <c r="D3" s="176"/>
      <c r="E3" s="176"/>
      <c r="F3" s="176"/>
      <c r="G3" s="177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30">
      <c r="B4" s="23"/>
      <c r="C4" s="1" t="s">
        <v>1</v>
      </c>
      <c r="D4" s="2" t="s">
        <v>2</v>
      </c>
      <c r="E4" s="3" t="s">
        <v>3</v>
      </c>
      <c r="F4" s="4" t="s">
        <v>4</v>
      </c>
      <c r="G4" s="5" t="s">
        <v>5</v>
      </c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>
      <c r="B5" s="23"/>
      <c r="C5" s="167" t="s">
        <v>6</v>
      </c>
      <c r="D5" s="6" t="s">
        <v>13</v>
      </c>
      <c r="E5" s="7">
        <v>3</v>
      </c>
      <c r="F5" s="8">
        <f t="shared" ref="F5:F11" si="0">E5/SUM($E$5:$E$11)</f>
        <v>2.6894107142536975E-6</v>
      </c>
      <c r="G5" s="171">
        <f>SUM(E5:E11)/E25</f>
        <v>0.56100411693172414</v>
      </c>
      <c r="H5" s="24"/>
      <c r="I5" s="24"/>
      <c r="J5" s="24"/>
      <c r="K5" s="24"/>
      <c r="L5" s="24"/>
      <c r="M5" s="24"/>
      <c r="N5" s="24"/>
      <c r="O5" s="77">
        <f>E5+E12</f>
        <v>4</v>
      </c>
      <c r="P5" s="24"/>
      <c r="Q5" s="25"/>
    </row>
    <row r="6" spans="2:17">
      <c r="B6" s="23"/>
      <c r="C6" s="169"/>
      <c r="D6" s="9" t="s">
        <v>7</v>
      </c>
      <c r="E6" s="10">
        <v>19461</v>
      </c>
      <c r="F6" s="11">
        <f t="shared" si="0"/>
        <v>1.7446207303363735E-2</v>
      </c>
      <c r="G6" s="173"/>
      <c r="H6" s="24"/>
      <c r="I6" s="24"/>
      <c r="J6" s="24"/>
      <c r="K6" s="24"/>
      <c r="L6" s="24"/>
      <c r="M6" s="24"/>
      <c r="N6" s="24"/>
      <c r="O6" s="77">
        <f>E6+E13+E19</f>
        <v>38141</v>
      </c>
      <c r="P6" s="24"/>
      <c r="Q6" s="25"/>
    </row>
    <row r="7" spans="2:17">
      <c r="B7" s="23"/>
      <c r="C7" s="169"/>
      <c r="D7" s="9" t="s">
        <v>8</v>
      </c>
      <c r="E7" s="10">
        <v>298770</v>
      </c>
      <c r="F7" s="11">
        <f t="shared" si="0"/>
        <v>0.26783841303252576</v>
      </c>
      <c r="G7" s="173"/>
      <c r="H7" s="24"/>
      <c r="I7" s="24"/>
      <c r="J7" s="24"/>
      <c r="K7" s="24"/>
      <c r="L7" s="24"/>
      <c r="M7" s="24"/>
      <c r="N7" s="24"/>
      <c r="O7" s="77">
        <f>E7+E14+E22</f>
        <v>567545</v>
      </c>
      <c r="P7" s="24"/>
      <c r="Q7" s="25"/>
    </row>
    <row r="8" spans="2:17">
      <c r="B8" s="23"/>
      <c r="C8" s="169"/>
      <c r="D8" s="9" t="s">
        <v>9</v>
      </c>
      <c r="E8" s="10">
        <v>421795</v>
      </c>
      <c r="F8" s="11">
        <f t="shared" si="0"/>
        <v>0.37812666407287943</v>
      </c>
      <c r="G8" s="173"/>
      <c r="H8" s="24"/>
      <c r="I8" s="24"/>
      <c r="J8" s="24"/>
      <c r="K8" s="24"/>
      <c r="L8" s="24"/>
      <c r="M8" s="24"/>
      <c r="N8" s="24"/>
      <c r="O8" s="77">
        <f>E8+E15+E23</f>
        <v>751993</v>
      </c>
      <c r="P8" s="24"/>
      <c r="Q8" s="25"/>
    </row>
    <row r="9" spans="2:17">
      <c r="B9" s="23"/>
      <c r="C9" s="169"/>
      <c r="D9" s="9" t="s">
        <v>10</v>
      </c>
      <c r="E9" s="10">
        <v>212838</v>
      </c>
      <c r="F9" s="11">
        <f t="shared" si="0"/>
        <v>0.19080293253344283</v>
      </c>
      <c r="G9" s="173"/>
      <c r="H9" s="24"/>
      <c r="I9" s="24"/>
      <c r="J9" s="24"/>
      <c r="K9" s="24"/>
      <c r="L9" s="24"/>
      <c r="M9" s="24"/>
      <c r="N9" s="24"/>
      <c r="O9" s="77">
        <f>E9+E16+E24</f>
        <v>365138</v>
      </c>
      <c r="P9" s="24"/>
      <c r="Q9" s="25"/>
    </row>
    <row r="10" spans="2:17">
      <c r="B10" s="23"/>
      <c r="C10" s="169"/>
      <c r="D10" s="9" t="s">
        <v>11</v>
      </c>
      <c r="E10" s="10">
        <v>158727</v>
      </c>
      <c r="F10" s="11">
        <f t="shared" si="0"/>
        <v>0.14229403148044889</v>
      </c>
      <c r="G10" s="173"/>
      <c r="H10" s="24"/>
      <c r="I10" s="24"/>
      <c r="J10" s="24"/>
      <c r="K10" s="24"/>
      <c r="L10" s="24"/>
      <c r="M10" s="24"/>
      <c r="N10" s="24"/>
      <c r="O10" s="77">
        <f>E10+E17</f>
        <v>257929</v>
      </c>
      <c r="P10" s="24"/>
      <c r="Q10" s="25"/>
    </row>
    <row r="11" spans="2:17">
      <c r="B11" s="23"/>
      <c r="C11" s="170"/>
      <c r="D11" s="12" t="s">
        <v>12</v>
      </c>
      <c r="E11" s="13">
        <v>3892</v>
      </c>
      <c r="F11" s="14">
        <f t="shared" si="0"/>
        <v>3.4890621666251302E-3</v>
      </c>
      <c r="G11" s="174"/>
      <c r="H11" s="24"/>
      <c r="I11" s="24"/>
      <c r="J11" s="24"/>
      <c r="K11" s="24"/>
      <c r="L11" s="24"/>
      <c r="M11" s="24"/>
      <c r="N11" s="24"/>
      <c r="O11" s="77">
        <f>E11</f>
        <v>3892</v>
      </c>
      <c r="P11" s="24"/>
      <c r="Q11" s="25"/>
    </row>
    <row r="12" spans="2:17">
      <c r="B12" s="23"/>
      <c r="C12" s="178" t="s">
        <v>14</v>
      </c>
      <c r="D12" s="6" t="s">
        <v>13</v>
      </c>
      <c r="E12" s="7">
        <v>1</v>
      </c>
      <c r="F12" s="11">
        <f t="shared" ref="F12:F18" si="1">E12/SUM($E$12:$E$18)</f>
        <v>1.1456485974969869E-6</v>
      </c>
      <c r="G12" s="181">
        <f>SUM(E12:E18)/E25</f>
        <v>0.43898582459839042</v>
      </c>
      <c r="H12" s="24"/>
      <c r="I12" s="24"/>
      <c r="J12" s="24"/>
      <c r="K12" s="24"/>
      <c r="L12" s="24"/>
      <c r="M12" s="24"/>
      <c r="N12" s="24"/>
      <c r="O12" s="76"/>
      <c r="P12" s="24"/>
      <c r="Q12" s="25"/>
    </row>
    <row r="13" spans="2:17">
      <c r="B13" s="23"/>
      <c r="C13" s="179"/>
      <c r="D13" s="9" t="s">
        <v>7</v>
      </c>
      <c r="E13" s="10">
        <v>18680</v>
      </c>
      <c r="F13" s="11">
        <f t="shared" si="1"/>
        <v>2.1400715801243714E-2</v>
      </c>
      <c r="G13" s="182"/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2:17">
      <c r="B14" s="23"/>
      <c r="C14" s="179"/>
      <c r="D14" s="9" t="s">
        <v>8</v>
      </c>
      <c r="E14" s="10">
        <v>268763</v>
      </c>
      <c r="F14" s="11">
        <f t="shared" si="1"/>
        <v>0.30790795400908272</v>
      </c>
      <c r="G14" s="182"/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2:17">
      <c r="B15" s="23"/>
      <c r="C15" s="179"/>
      <c r="D15" s="9" t="s">
        <v>9</v>
      </c>
      <c r="E15" s="10">
        <v>330198</v>
      </c>
      <c r="F15" s="11">
        <f t="shared" si="1"/>
        <v>0.37829087559631008</v>
      </c>
      <c r="G15" s="182"/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2:17">
      <c r="B16" s="23"/>
      <c r="C16" s="179"/>
      <c r="D16" s="9" t="s">
        <v>10</v>
      </c>
      <c r="E16" s="10">
        <v>152300</v>
      </c>
      <c r="F16" s="11">
        <f t="shared" si="1"/>
        <v>0.1744822813987911</v>
      </c>
      <c r="G16" s="182"/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>
      <c r="B17" s="23"/>
      <c r="C17" s="179"/>
      <c r="D17" s="9" t="s">
        <v>11</v>
      </c>
      <c r="E17" s="10">
        <v>99202</v>
      </c>
      <c r="F17" s="11">
        <f>E17/SUM($E$12:$E$18)</f>
        <v>0.11365063216889609</v>
      </c>
      <c r="G17" s="182"/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2:17">
      <c r="B18" s="23"/>
      <c r="C18" s="180"/>
      <c r="D18" s="12" t="s">
        <v>12</v>
      </c>
      <c r="E18" s="13">
        <v>3724</v>
      </c>
      <c r="F18" s="11">
        <f t="shared" si="1"/>
        <v>4.2663953770787797E-3</v>
      </c>
      <c r="G18" s="183"/>
      <c r="H18" s="24"/>
      <c r="I18" s="24"/>
      <c r="J18" s="24"/>
      <c r="K18" s="24"/>
      <c r="L18" s="24"/>
      <c r="M18" s="24"/>
      <c r="N18" s="24"/>
      <c r="O18" s="77"/>
      <c r="P18" s="24"/>
      <c r="Q18" s="25"/>
    </row>
    <row r="19" spans="2:17">
      <c r="B19" s="23"/>
      <c r="C19" s="167" t="s">
        <v>13</v>
      </c>
      <c r="D19" s="6" t="s">
        <v>8</v>
      </c>
      <c r="E19" s="7">
        <v>0</v>
      </c>
      <c r="F19" s="8">
        <f>E19/SUM($E$19:$E$24)</f>
        <v>0</v>
      </c>
      <c r="G19" s="171">
        <f>SUM(E19:E24)/E25</f>
        <v>1.0058469885444086E-5</v>
      </c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2:17">
      <c r="B20" s="23"/>
      <c r="C20" s="168"/>
      <c r="D20" s="9" t="s">
        <v>9</v>
      </c>
      <c r="E20" s="60">
        <v>1</v>
      </c>
      <c r="F20" s="11">
        <f t="shared" ref="F20:F22" si="2">E20/SUM($E$19:$E$24)</f>
        <v>0.05</v>
      </c>
      <c r="G20" s="172"/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17">
      <c r="B21" s="23"/>
      <c r="C21" s="168"/>
      <c r="D21" s="9" t="s">
        <v>10</v>
      </c>
      <c r="E21" s="60">
        <v>7</v>
      </c>
      <c r="F21" s="11">
        <f t="shared" si="2"/>
        <v>0.35</v>
      </c>
      <c r="G21" s="172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17">
      <c r="B22" s="23"/>
      <c r="C22" s="169"/>
      <c r="D22" s="9" t="s">
        <v>11</v>
      </c>
      <c r="E22" s="10">
        <v>12</v>
      </c>
      <c r="F22" s="11">
        <f t="shared" si="2"/>
        <v>0.6</v>
      </c>
      <c r="G22" s="173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17">
      <c r="B23" s="23"/>
      <c r="C23" s="169"/>
      <c r="D23" s="9"/>
      <c r="E23" s="10"/>
      <c r="F23" s="11"/>
      <c r="G23" s="173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17">
      <c r="B24" s="23"/>
      <c r="C24" s="170"/>
      <c r="D24" s="161"/>
      <c r="E24" s="13"/>
      <c r="F24" s="14"/>
      <c r="G24" s="17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2:17">
      <c r="B25" s="23"/>
      <c r="C25" s="15" t="s">
        <v>15</v>
      </c>
      <c r="D25" s="87"/>
      <c r="E25" s="17">
        <f>SUM(E5:E24)</f>
        <v>1988374</v>
      </c>
      <c r="F25" s="18"/>
      <c r="G25" s="19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2:17" ht="15.75" thickBot="1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</row>
    <row r="27" spans="2:17" s="29" customFormat="1"/>
  </sheetData>
  <mergeCells count="7">
    <mergeCell ref="C19:C24"/>
    <mergeCell ref="G19:G24"/>
    <mergeCell ref="C3:G3"/>
    <mergeCell ref="C5:C11"/>
    <mergeCell ref="G5:G11"/>
    <mergeCell ref="C12:C18"/>
    <mergeCell ref="G12:G18"/>
  </mergeCells>
  <printOptions horizontalCentered="1"/>
  <pageMargins left="0" right="0" top="0.78740157480314965" bottom="0.78740157480314965" header="0.31496062992125984" footer="0.31496062992125984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26"/>
  <sheetViews>
    <sheetView zoomScale="90" zoomScaleNormal="90" workbookViewId="0">
      <selection activeCell="E22" sqref="E22"/>
    </sheetView>
  </sheetViews>
  <sheetFormatPr defaultColWidth="0" defaultRowHeight="15" customHeight="1" zeroHeight="1"/>
  <cols>
    <col min="1" max="1" width="2.7109375" style="29" customWidth="1"/>
    <col min="2" max="2" width="2.7109375" customWidth="1"/>
    <col min="3" max="3" width="25.7109375" customWidth="1"/>
    <col min="4" max="4" width="47.85546875" bestFit="1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9" width="2.7109375" style="29" hidden="1" customWidth="1"/>
    <col min="20" max="16384" width="9.140625" hidden="1"/>
  </cols>
  <sheetData>
    <row r="1" spans="2:17" s="29" customFormat="1" ht="15.75" thickBot="1"/>
    <row r="2" spans="2:17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.75">
      <c r="B3" s="23"/>
      <c r="C3" s="188" t="s">
        <v>77</v>
      </c>
      <c r="D3" s="188"/>
      <c r="E3" s="188"/>
      <c r="F3" s="188"/>
      <c r="G3" s="155"/>
      <c r="H3" s="156"/>
      <c r="I3" s="156"/>
      <c r="J3" s="156"/>
      <c r="K3" s="156"/>
      <c r="L3" s="156"/>
      <c r="M3" s="156"/>
      <c r="N3" s="156"/>
      <c r="O3" s="24"/>
      <c r="P3" s="24"/>
      <c r="Q3" s="25"/>
    </row>
    <row r="4" spans="2:17" ht="30">
      <c r="B4" s="23"/>
      <c r="C4" s="1" t="s">
        <v>1</v>
      </c>
      <c r="D4" s="2" t="s">
        <v>83</v>
      </c>
      <c r="E4" s="3" t="s">
        <v>3</v>
      </c>
      <c r="F4" s="5" t="s">
        <v>5</v>
      </c>
      <c r="G4" s="157"/>
      <c r="H4" s="156"/>
      <c r="I4" s="156"/>
      <c r="J4" s="156"/>
      <c r="K4" s="156"/>
      <c r="L4" s="156"/>
      <c r="M4" s="156"/>
      <c r="N4" s="156"/>
      <c r="O4" s="24"/>
      <c r="P4" s="24"/>
      <c r="Q4" s="25"/>
    </row>
    <row r="5" spans="2:17">
      <c r="B5" s="23"/>
      <c r="C5" s="184" t="s">
        <v>6</v>
      </c>
      <c r="D5" s="6" t="s">
        <v>13</v>
      </c>
      <c r="E5" s="7">
        <v>17495</v>
      </c>
      <c r="F5" s="47">
        <f t="shared" ref="F5:F10" si="0">E5/SUM($E$5:$E$10)</f>
        <v>1.568374681528948E-2</v>
      </c>
      <c r="G5" s="158"/>
      <c r="H5" s="156"/>
      <c r="I5" s="156"/>
      <c r="J5" s="156"/>
      <c r="K5" s="156"/>
      <c r="L5" s="156"/>
      <c r="M5" s="156"/>
      <c r="N5" s="156"/>
      <c r="O5" s="77"/>
      <c r="P5" s="24"/>
      <c r="Q5" s="25"/>
    </row>
    <row r="6" spans="2:17">
      <c r="B6" s="23"/>
      <c r="C6" s="185"/>
      <c r="D6" s="9" t="s">
        <v>78</v>
      </c>
      <c r="E6" s="10">
        <v>22222</v>
      </c>
      <c r="F6" s="53">
        <f t="shared" si="0"/>
        <v>1.9921361630715222E-2</v>
      </c>
      <c r="G6" s="78">
        <f>E6+E12+E17</f>
        <v>41805</v>
      </c>
      <c r="H6" s="156"/>
      <c r="I6" s="156"/>
      <c r="J6" s="156"/>
      <c r="K6" s="156"/>
      <c r="L6" s="156"/>
      <c r="M6" s="156"/>
      <c r="N6" s="156"/>
      <c r="O6" s="77"/>
      <c r="P6" s="24"/>
      <c r="Q6" s="25"/>
    </row>
    <row r="7" spans="2:17">
      <c r="B7" s="23"/>
      <c r="C7" s="185"/>
      <c r="D7" s="9" t="s">
        <v>79</v>
      </c>
      <c r="E7" s="10">
        <v>36274</v>
      </c>
      <c r="F7" s="53">
        <f t="shared" si="0"/>
        <v>3.251856141627954E-2</v>
      </c>
      <c r="G7" s="78">
        <f>E7+E13+E19</f>
        <v>66544</v>
      </c>
      <c r="H7" s="156"/>
      <c r="I7" s="156"/>
      <c r="J7" s="156"/>
      <c r="K7" s="156"/>
      <c r="L7" s="156"/>
      <c r="M7" s="156"/>
      <c r="N7" s="156"/>
      <c r="O7" s="77"/>
      <c r="P7" s="24"/>
      <c r="Q7" s="25"/>
    </row>
    <row r="8" spans="2:17">
      <c r="B8" s="23"/>
      <c r="C8" s="185"/>
      <c r="D8" s="9" t="s">
        <v>80</v>
      </c>
      <c r="E8" s="10">
        <v>156829</v>
      </c>
      <c r="F8" s="53">
        <f t="shared" si="0"/>
        <v>0.14059253096856436</v>
      </c>
      <c r="G8" s="78">
        <f>E8+E14+E20</f>
        <v>302698</v>
      </c>
      <c r="H8" s="156"/>
      <c r="I8" s="156"/>
      <c r="J8" s="156"/>
      <c r="K8" s="156"/>
      <c r="L8" s="156"/>
      <c r="M8" s="156"/>
      <c r="N8" s="156"/>
      <c r="O8" s="77"/>
      <c r="P8" s="24"/>
      <c r="Q8" s="25"/>
    </row>
    <row r="9" spans="2:17">
      <c r="B9" s="23"/>
      <c r="C9" s="185"/>
      <c r="D9" s="9" t="s">
        <v>81</v>
      </c>
      <c r="E9" s="10">
        <v>685093</v>
      </c>
      <c r="F9" s="53">
        <f t="shared" si="0"/>
        <v>0.6141654848200695</v>
      </c>
      <c r="G9" s="78">
        <f>E9+E15+E21</f>
        <v>1208578</v>
      </c>
      <c r="H9" s="156"/>
      <c r="I9" s="156"/>
      <c r="J9" s="156"/>
      <c r="K9" s="156"/>
      <c r="L9" s="156"/>
      <c r="M9" s="156"/>
      <c r="N9" s="156"/>
      <c r="O9" s="77"/>
      <c r="P9" s="24"/>
      <c r="Q9" s="25"/>
    </row>
    <row r="10" spans="2:17" s="29" customFormat="1">
      <c r="B10" s="23"/>
      <c r="C10" s="186"/>
      <c r="D10" s="12" t="s">
        <v>82</v>
      </c>
      <c r="E10" s="13">
        <v>197573</v>
      </c>
      <c r="F10" s="54">
        <f t="shared" si="0"/>
        <v>0.17711831434908193</v>
      </c>
      <c r="G10" s="78">
        <f>E10+E16+E22</f>
        <v>337342</v>
      </c>
      <c r="H10" s="156"/>
      <c r="I10" s="156"/>
      <c r="J10" s="156"/>
      <c r="K10" s="156"/>
      <c r="L10" s="156"/>
      <c r="M10" s="156"/>
      <c r="N10" s="156"/>
      <c r="O10" s="77"/>
      <c r="P10" s="24"/>
      <c r="Q10" s="25"/>
    </row>
    <row r="11" spans="2:17" s="29" customFormat="1">
      <c r="B11" s="23"/>
      <c r="C11" s="184" t="s">
        <v>14</v>
      </c>
      <c r="D11" s="6" t="s">
        <v>13</v>
      </c>
      <c r="E11" s="7">
        <v>13911</v>
      </c>
      <c r="F11" s="47">
        <f t="shared" ref="F11:F16" si="1">E11/SUM($E$11:$E$16)</f>
        <v>1.5937117639780587E-2</v>
      </c>
      <c r="G11" s="79">
        <f>G6/$E$23</f>
        <v>2.1024716678049501E-2</v>
      </c>
      <c r="H11" s="156"/>
      <c r="I11" s="156"/>
      <c r="J11" s="156"/>
      <c r="K11" s="156"/>
      <c r="L11" s="156"/>
      <c r="M11" s="156"/>
      <c r="N11" s="156"/>
      <c r="O11" s="76"/>
      <c r="P11" s="24"/>
      <c r="Q11" s="25"/>
    </row>
    <row r="12" spans="2:17" s="29" customFormat="1">
      <c r="B12" s="23"/>
      <c r="C12" s="185"/>
      <c r="D12" s="9" t="s">
        <v>78</v>
      </c>
      <c r="E12" s="10">
        <v>19583</v>
      </c>
      <c r="F12" s="53">
        <f t="shared" si="1"/>
        <v>2.2435236484783495E-2</v>
      </c>
      <c r="G12" s="79">
        <f t="shared" ref="G12:G16" si="2">G7/$E$23</f>
        <v>3.3466541002849563E-2</v>
      </c>
      <c r="H12" s="156"/>
      <c r="I12" s="156"/>
      <c r="J12" s="156"/>
      <c r="K12" s="156"/>
      <c r="L12" s="156"/>
      <c r="M12" s="156"/>
      <c r="N12" s="156"/>
      <c r="O12" s="24"/>
      <c r="P12" s="24"/>
      <c r="Q12" s="25"/>
    </row>
    <row r="13" spans="2:17" s="29" customFormat="1">
      <c r="B13" s="23"/>
      <c r="C13" s="185"/>
      <c r="D13" s="9" t="s">
        <v>79</v>
      </c>
      <c r="E13" s="10">
        <v>30270</v>
      </c>
      <c r="F13" s="53">
        <f t="shared" si="1"/>
        <v>3.4678783046233792E-2</v>
      </c>
      <c r="G13" s="79">
        <f t="shared" si="2"/>
        <v>0.15223393586920769</v>
      </c>
      <c r="H13" s="156"/>
      <c r="I13" s="156"/>
      <c r="J13" s="156"/>
      <c r="K13" s="156"/>
      <c r="L13" s="156"/>
      <c r="M13" s="156"/>
      <c r="N13" s="156"/>
      <c r="O13" s="24"/>
      <c r="P13" s="24"/>
      <c r="Q13" s="25"/>
    </row>
    <row r="14" spans="2:17" s="29" customFormat="1">
      <c r="B14" s="23"/>
      <c r="C14" s="185"/>
      <c r="D14" s="9" t="s">
        <v>80</v>
      </c>
      <c r="E14" s="10">
        <v>145868</v>
      </c>
      <c r="F14" s="53">
        <f t="shared" si="1"/>
        <v>0.16711346961969048</v>
      </c>
      <c r="G14" s="79">
        <f t="shared" si="2"/>
        <v>0.6078222708605121</v>
      </c>
      <c r="H14" s="156"/>
      <c r="I14" s="156"/>
      <c r="J14" s="156"/>
      <c r="K14" s="156"/>
      <c r="L14" s="156"/>
      <c r="M14" s="156"/>
      <c r="N14" s="156"/>
      <c r="O14" s="24"/>
      <c r="P14" s="24"/>
      <c r="Q14" s="25"/>
    </row>
    <row r="15" spans="2:17" s="29" customFormat="1">
      <c r="B15" s="23"/>
      <c r="C15" s="185"/>
      <c r="D15" s="9" t="s">
        <v>81</v>
      </c>
      <c r="E15" s="10">
        <v>523473</v>
      </c>
      <c r="F15" s="53">
        <f t="shared" si="1"/>
        <v>0.59971610827754029</v>
      </c>
      <c r="G15" s="79">
        <f t="shared" si="2"/>
        <v>0.16965721740477396</v>
      </c>
      <c r="H15" s="156"/>
      <c r="I15" s="156"/>
      <c r="J15" s="156"/>
      <c r="K15" s="156"/>
      <c r="L15" s="156"/>
      <c r="M15" s="156"/>
      <c r="N15" s="156"/>
      <c r="O15" s="24"/>
      <c r="P15" s="24"/>
      <c r="Q15" s="25"/>
    </row>
    <row r="16" spans="2:17" s="29" customFormat="1">
      <c r="B16" s="23"/>
      <c r="C16" s="186"/>
      <c r="D16" s="12" t="s">
        <v>82</v>
      </c>
      <c r="E16" s="13">
        <v>139763</v>
      </c>
      <c r="F16" s="54">
        <f t="shared" si="1"/>
        <v>0.16011928493197139</v>
      </c>
      <c r="G16" s="79">
        <f t="shared" si="2"/>
        <v>1.0573823977807746E-8</v>
      </c>
      <c r="H16" s="156"/>
      <c r="I16" s="156"/>
      <c r="J16" s="156"/>
      <c r="K16" s="156"/>
      <c r="L16" s="156"/>
      <c r="M16" s="156"/>
      <c r="N16" s="156"/>
      <c r="O16" s="24"/>
      <c r="P16" s="24"/>
      <c r="Q16" s="25"/>
    </row>
    <row r="17" spans="2:17" s="29" customFormat="1">
      <c r="B17" s="23"/>
      <c r="C17" s="184" t="s">
        <v>13</v>
      </c>
      <c r="D17" s="6" t="s">
        <v>13</v>
      </c>
      <c r="E17" s="7">
        <v>0</v>
      </c>
      <c r="F17" s="47">
        <f>E17/SUM($E$17:$E$22)</f>
        <v>0</v>
      </c>
      <c r="G17" s="158"/>
      <c r="H17" s="156"/>
      <c r="I17" s="156"/>
      <c r="J17" s="156"/>
      <c r="K17" s="156"/>
      <c r="L17" s="156"/>
      <c r="M17" s="156"/>
      <c r="N17" s="156"/>
      <c r="O17" s="24"/>
      <c r="P17" s="24"/>
      <c r="Q17" s="25"/>
    </row>
    <row r="18" spans="2:17" s="29" customFormat="1">
      <c r="B18" s="23"/>
      <c r="C18" s="187"/>
      <c r="D18" s="154" t="s">
        <v>78</v>
      </c>
      <c r="E18" s="60">
        <v>1</v>
      </c>
      <c r="F18" s="153">
        <f t="shared" ref="F18:F22" si="3">E18/SUM($E$17:$E$22)</f>
        <v>0.05</v>
      </c>
      <c r="G18" s="158"/>
      <c r="H18" s="156"/>
      <c r="I18" s="156"/>
      <c r="J18" s="156"/>
      <c r="K18" s="156"/>
      <c r="L18" s="156"/>
      <c r="M18" s="156"/>
      <c r="N18" s="156"/>
      <c r="O18" s="24"/>
      <c r="P18" s="24"/>
      <c r="Q18" s="25"/>
    </row>
    <row r="19" spans="2:17" s="29" customFormat="1">
      <c r="B19" s="23"/>
      <c r="C19" s="185"/>
      <c r="D19" s="9" t="s">
        <v>79</v>
      </c>
      <c r="E19" s="10">
        <v>0</v>
      </c>
      <c r="F19" s="53">
        <f t="shared" si="3"/>
        <v>0</v>
      </c>
      <c r="G19" s="158"/>
      <c r="H19" s="156"/>
      <c r="I19" s="156"/>
      <c r="J19" s="156"/>
      <c r="K19" s="156"/>
      <c r="L19" s="156"/>
      <c r="M19" s="156"/>
      <c r="N19" s="156"/>
      <c r="O19" s="24"/>
      <c r="P19" s="24"/>
      <c r="Q19" s="25"/>
    </row>
    <row r="20" spans="2:17" s="29" customFormat="1">
      <c r="B20" s="23"/>
      <c r="C20" s="185"/>
      <c r="D20" s="9" t="s">
        <v>80</v>
      </c>
      <c r="E20" s="10">
        <v>1</v>
      </c>
      <c r="F20" s="53">
        <f t="shared" si="3"/>
        <v>0.05</v>
      </c>
      <c r="G20" s="158"/>
      <c r="H20" s="156"/>
      <c r="I20" s="156"/>
      <c r="J20" s="156"/>
      <c r="K20" s="156"/>
      <c r="L20" s="156"/>
      <c r="M20" s="156"/>
      <c r="N20" s="156"/>
      <c r="O20" s="24"/>
      <c r="P20" s="24"/>
      <c r="Q20" s="25"/>
    </row>
    <row r="21" spans="2:17" s="29" customFormat="1">
      <c r="B21" s="23"/>
      <c r="C21" s="185"/>
      <c r="D21" s="9" t="s">
        <v>81</v>
      </c>
      <c r="E21" s="10">
        <v>12</v>
      </c>
      <c r="F21" s="53">
        <f t="shared" si="3"/>
        <v>0.6</v>
      </c>
      <c r="G21" s="158"/>
      <c r="H21" s="156"/>
      <c r="I21" s="156"/>
      <c r="J21" s="156"/>
      <c r="K21" s="156"/>
      <c r="L21" s="156"/>
      <c r="M21" s="156"/>
      <c r="N21" s="156"/>
      <c r="O21" s="24"/>
      <c r="P21" s="24"/>
      <c r="Q21" s="25"/>
    </row>
    <row r="22" spans="2:17" s="29" customFormat="1">
      <c r="B22" s="23"/>
      <c r="C22" s="186"/>
      <c r="D22" s="12" t="s">
        <v>82</v>
      </c>
      <c r="E22" s="13">
        <v>6</v>
      </c>
      <c r="F22" s="54">
        <f t="shared" si="3"/>
        <v>0.3</v>
      </c>
      <c r="G22" s="158"/>
      <c r="H22" s="156"/>
      <c r="I22" s="156"/>
      <c r="J22" s="156"/>
      <c r="K22" s="156"/>
      <c r="L22" s="156"/>
      <c r="M22" s="156"/>
      <c r="N22" s="156"/>
      <c r="O22" s="24"/>
      <c r="P22" s="24"/>
      <c r="Q22" s="25"/>
    </row>
    <row r="23" spans="2:17" s="29" customFormat="1">
      <c r="B23" s="23"/>
      <c r="C23" s="15" t="s">
        <v>15</v>
      </c>
      <c r="D23" s="16"/>
      <c r="E23" s="17">
        <f>SUM(E5:E22)</f>
        <v>1988374</v>
      </c>
      <c r="F23" s="18"/>
      <c r="G23" s="159"/>
      <c r="H23" s="156"/>
      <c r="I23" s="156"/>
      <c r="J23" s="156"/>
      <c r="K23" s="156"/>
      <c r="L23" s="156"/>
      <c r="M23" s="156"/>
      <c r="N23" s="156"/>
      <c r="O23" s="24"/>
      <c r="P23" s="24"/>
      <c r="Q23" s="25"/>
    </row>
    <row r="24" spans="2:17" s="29" customFormat="1" ht="15.75" thickBot="1">
      <c r="B24" s="26"/>
      <c r="C24" s="27"/>
      <c r="D24" s="27"/>
      <c r="E24" s="27"/>
      <c r="F24" s="27"/>
      <c r="G24" s="160"/>
      <c r="H24" s="160"/>
      <c r="I24" s="160"/>
      <c r="J24" s="160"/>
      <c r="K24" s="160"/>
      <c r="L24" s="160"/>
      <c r="M24" s="160"/>
      <c r="N24" s="160"/>
      <c r="O24" s="27"/>
      <c r="P24" s="27"/>
      <c r="Q24" s="28"/>
    </row>
    <row r="25" spans="2:17" s="29" customFormat="1"/>
    <row r="26" spans="2:17" ht="15" hidden="1" customHeight="1"/>
  </sheetData>
  <mergeCells count="4">
    <mergeCell ref="C5:C10"/>
    <mergeCell ref="C11:C16"/>
    <mergeCell ref="C17:C22"/>
    <mergeCell ref="C3:F3"/>
  </mergeCells>
  <printOptions horizontalCentered="1"/>
  <pageMargins left="0" right="0" top="0.78740157480314965" bottom="0.78740157480314965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Q18"/>
  <sheetViews>
    <sheetView workbookViewId="0"/>
  </sheetViews>
  <sheetFormatPr defaultColWidth="0" defaultRowHeight="15" zeroHeight="1"/>
  <cols>
    <col min="1" max="1" width="2.7109375" style="29" customWidth="1"/>
    <col min="2" max="2" width="2.7109375" customWidth="1"/>
    <col min="3" max="3" width="40.7109375" customWidth="1"/>
    <col min="4" max="5" width="15.7109375" customWidth="1"/>
    <col min="6" max="6" width="2.7109375" customWidth="1"/>
    <col min="7" max="15" width="9.140625" customWidth="1"/>
    <col min="16" max="16" width="2.7109375" customWidth="1"/>
    <col min="17" max="17" width="2.7109375" style="29" customWidth="1"/>
    <col min="18" max="16384" width="9.140625" hidden="1"/>
  </cols>
  <sheetData>
    <row r="1" spans="2:16" s="29" customFormat="1" ht="15.75" thickBot="1"/>
    <row r="2" spans="2:16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2:16" ht="15.75">
      <c r="B3" s="23"/>
      <c r="C3" s="189" t="s">
        <v>16</v>
      </c>
      <c r="D3" s="189"/>
      <c r="E3" s="189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2:16" ht="30" customHeight="1">
      <c r="B4" s="23"/>
      <c r="C4" s="1" t="s">
        <v>17</v>
      </c>
      <c r="D4" s="31" t="s">
        <v>3</v>
      </c>
      <c r="E4" s="32" t="s">
        <v>18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2:16">
      <c r="B5" s="23"/>
      <c r="C5" s="33" t="s">
        <v>13</v>
      </c>
      <c r="D5" s="34">
        <v>39158</v>
      </c>
      <c r="E5" s="35">
        <f>D5/$D$10</f>
        <v>1.9693478188710978E-2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2:16">
      <c r="B6" s="23"/>
      <c r="C6" s="36" t="s">
        <v>19</v>
      </c>
      <c r="D6" s="37">
        <v>832381</v>
      </c>
      <c r="E6" s="38">
        <f t="shared" ref="E6:E9" si="0">D6/$D$10</f>
        <v>0.4186239610857917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2:16">
      <c r="B7" s="23"/>
      <c r="C7" s="36" t="s">
        <v>20</v>
      </c>
      <c r="D7" s="37">
        <v>475981</v>
      </c>
      <c r="E7" s="38">
        <f t="shared" si="0"/>
        <v>0.23938202772717809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2:16">
      <c r="B8" s="23"/>
      <c r="C8" s="36" t="s">
        <v>21</v>
      </c>
      <c r="D8" s="37">
        <v>566013</v>
      </c>
      <c r="E8" s="38">
        <f t="shared" si="0"/>
        <v>0.28466123576349317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2:16">
      <c r="B9" s="23"/>
      <c r="C9" s="36" t="s">
        <v>22</v>
      </c>
      <c r="D9" s="37">
        <v>74841</v>
      </c>
      <c r="E9" s="38">
        <f t="shared" si="0"/>
        <v>3.7639297234826043E-2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2:16">
      <c r="B10" s="23"/>
      <c r="C10" s="39" t="s">
        <v>15</v>
      </c>
      <c r="D10" s="40">
        <f>SUM(D5:D9)</f>
        <v>1988374</v>
      </c>
      <c r="E10" s="41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2:16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2:16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2:16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2:16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2:16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2:16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2:16" ht="15.75" thickBot="1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2:16" s="29" customFormat="1"/>
  </sheetData>
  <mergeCells count="1">
    <mergeCell ref="C3:E3"/>
  </mergeCells>
  <printOptions horizontalCentered="1"/>
  <pageMargins left="0" right="0" top="0.78740157480314965" bottom="0.78740157480314965" header="0.31496062992125984" footer="0.31496062992125984"/>
  <pageSetup paperSize="9"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I15"/>
  <sheetViews>
    <sheetView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9" width="2.7109375" style="29" customWidth="1"/>
    <col min="10" max="16384" width="9.140625" hidden="1"/>
  </cols>
  <sheetData>
    <row r="1" spans="2:8" s="29" customFormat="1" ht="15.75" thickBot="1"/>
    <row r="2" spans="2:8">
      <c r="B2" s="20"/>
      <c r="C2" s="21"/>
      <c r="D2" s="21"/>
      <c r="E2" s="21"/>
      <c r="F2" s="21"/>
      <c r="G2" s="21"/>
      <c r="H2" s="22"/>
    </row>
    <row r="3" spans="2:8" ht="15.75">
      <c r="B3" s="23"/>
      <c r="C3" s="175" t="s">
        <v>23</v>
      </c>
      <c r="D3" s="176"/>
      <c r="E3" s="176"/>
      <c r="F3" s="176"/>
      <c r="G3" s="177"/>
      <c r="H3" s="25"/>
    </row>
    <row r="4" spans="2:8" ht="30">
      <c r="B4" s="23"/>
      <c r="C4" s="1" t="s">
        <v>17</v>
      </c>
      <c r="D4" s="2" t="s">
        <v>24</v>
      </c>
      <c r="E4" s="3" t="s">
        <v>3</v>
      </c>
      <c r="F4" s="4" t="s">
        <v>25</v>
      </c>
      <c r="G4" s="5" t="s">
        <v>26</v>
      </c>
      <c r="H4" s="25"/>
    </row>
    <row r="5" spans="2:8">
      <c r="B5" s="23"/>
      <c r="C5" s="184" t="s">
        <v>20</v>
      </c>
      <c r="D5" s="6" t="s">
        <v>13</v>
      </c>
      <c r="E5" s="42">
        <v>26734</v>
      </c>
      <c r="F5" s="8">
        <f>E5/$E$11</f>
        <v>2.7034707046477976E-2</v>
      </c>
      <c r="G5" s="171">
        <f>SUM(E5:E7)/E11</f>
        <v>0.48133488795876533</v>
      </c>
      <c r="H5" s="25"/>
    </row>
    <row r="6" spans="2:8">
      <c r="B6" s="23"/>
      <c r="C6" s="185"/>
      <c r="D6" s="9" t="s">
        <v>27</v>
      </c>
      <c r="E6" s="37">
        <v>367480</v>
      </c>
      <c r="F6" s="11">
        <f t="shared" ref="F6:F10" si="0">E6/$E$11</f>
        <v>0.37161345647638683</v>
      </c>
      <c r="G6" s="173"/>
      <c r="H6" s="25"/>
    </row>
    <row r="7" spans="2:8">
      <c r="B7" s="23"/>
      <c r="C7" s="186"/>
      <c r="D7" s="12" t="s">
        <v>28</v>
      </c>
      <c r="E7" s="43">
        <v>81767</v>
      </c>
      <c r="F7" s="14">
        <f t="shared" si="0"/>
        <v>8.2686724435900527E-2</v>
      </c>
      <c r="G7" s="174"/>
      <c r="H7" s="25"/>
    </row>
    <row r="8" spans="2:8">
      <c r="B8" s="23"/>
      <c r="C8" s="184" t="s">
        <v>21</v>
      </c>
      <c r="D8" s="6" t="s">
        <v>13</v>
      </c>
      <c r="E8" s="42">
        <v>26383</v>
      </c>
      <c r="F8" s="8">
        <f>E8/$E$11</f>
        <v>2.6679758958899843E-2</v>
      </c>
      <c r="G8" s="171">
        <f>SUM(E8:E10)/E11</f>
        <v>0.57237957804661244</v>
      </c>
      <c r="H8" s="25"/>
    </row>
    <row r="9" spans="2:8">
      <c r="B9" s="23"/>
      <c r="C9" s="185"/>
      <c r="D9" s="9" t="s">
        <v>27</v>
      </c>
      <c r="E9" s="37">
        <v>403408</v>
      </c>
      <c r="F9" s="11">
        <f t="shared" si="0"/>
        <v>0.40794557867156378</v>
      </c>
      <c r="G9" s="173"/>
      <c r="H9" s="25"/>
    </row>
    <row r="10" spans="2:8">
      <c r="B10" s="23"/>
      <c r="C10" s="186"/>
      <c r="D10" s="12" t="s">
        <v>28</v>
      </c>
      <c r="E10" s="43">
        <v>136222</v>
      </c>
      <c r="F10" s="14">
        <f t="shared" si="0"/>
        <v>0.13775424041614881</v>
      </c>
      <c r="G10" s="174"/>
      <c r="H10" s="25"/>
    </row>
    <row r="11" spans="2:8">
      <c r="B11" s="23"/>
      <c r="C11" s="44" t="s">
        <v>15</v>
      </c>
      <c r="D11" s="45"/>
      <c r="E11" s="46">
        <f>E6+E7+E9+E10</f>
        <v>988877</v>
      </c>
      <c r="F11" s="8"/>
      <c r="G11" s="47"/>
      <c r="H11" s="25"/>
    </row>
    <row r="12" spans="2:8">
      <c r="B12" s="23"/>
      <c r="C12" s="48" t="s">
        <v>29</v>
      </c>
      <c r="D12" s="49"/>
      <c r="E12" s="50">
        <f>E7+E10</f>
        <v>217989</v>
      </c>
      <c r="F12" s="192">
        <f>E12/E11</f>
        <v>0.22044096485204934</v>
      </c>
      <c r="G12" s="193"/>
      <c r="H12" s="25"/>
    </row>
    <row r="13" spans="2:8">
      <c r="B13" s="23"/>
      <c r="C13" s="51" t="s">
        <v>27</v>
      </c>
      <c r="D13" s="52"/>
      <c r="E13" s="40">
        <f>E6+E9</f>
        <v>770888</v>
      </c>
      <c r="F13" s="190">
        <f>E13/E11</f>
        <v>0.77955903514795066</v>
      </c>
      <c r="G13" s="191"/>
      <c r="H13" s="25"/>
    </row>
    <row r="14" spans="2:8" ht="15.75" thickBot="1">
      <c r="B14" s="26"/>
      <c r="C14" s="27"/>
      <c r="D14" s="27"/>
      <c r="E14" s="27"/>
      <c r="F14" s="27"/>
      <c r="G14" s="27"/>
      <c r="H14" s="28"/>
    </row>
    <row r="15" spans="2:8" s="29" customFormat="1"/>
  </sheetData>
  <mergeCells count="7">
    <mergeCell ref="F13:G13"/>
    <mergeCell ref="C3:G3"/>
    <mergeCell ref="C5:C7"/>
    <mergeCell ref="G5:G7"/>
    <mergeCell ref="C8:C10"/>
    <mergeCell ref="G8:G10"/>
    <mergeCell ref="F12:G1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AB23"/>
  <sheetViews>
    <sheetView zoomScale="95" zoomScaleNormal="95"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30.7109375" customWidth="1"/>
    <col min="5" max="6" width="15.7109375" customWidth="1"/>
    <col min="7" max="7" width="2.7109375" customWidth="1"/>
    <col min="8" max="16" width="9.140625" customWidth="1"/>
    <col min="17" max="17" width="2.7109375" customWidth="1"/>
    <col min="18" max="26" width="9.140625" customWidth="1"/>
    <col min="27" max="27" width="2.7109375" customWidth="1"/>
    <col min="28" max="28" width="2.7109375" style="29" customWidth="1"/>
    <col min="29" max="16384" width="9.140625" hidden="1"/>
  </cols>
  <sheetData>
    <row r="1" spans="2:27" s="29" customFormat="1" ht="15.75" thickBot="1"/>
    <row r="2" spans="2:27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2"/>
    </row>
    <row r="3" spans="2:27" ht="15.75">
      <c r="B3" s="23"/>
      <c r="C3" s="188" t="s">
        <v>30</v>
      </c>
      <c r="D3" s="188"/>
      <c r="E3" s="188"/>
      <c r="F3" s="188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</row>
    <row r="4" spans="2:27" ht="30">
      <c r="B4" s="23"/>
      <c r="C4" s="1" t="s">
        <v>17</v>
      </c>
      <c r="D4" s="2" t="s">
        <v>31</v>
      </c>
      <c r="E4" s="3" t="s">
        <v>3</v>
      </c>
      <c r="F4" s="5" t="s">
        <v>26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</row>
    <row r="5" spans="2:27">
      <c r="B5" s="23"/>
      <c r="C5" s="184" t="s">
        <v>20</v>
      </c>
      <c r="D5" s="6" t="s">
        <v>13</v>
      </c>
      <c r="E5" s="7">
        <v>162326</v>
      </c>
      <c r="F5" s="47">
        <f>E5/SUM($E$5:$E$12)</f>
        <v>0.34103462112983501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</row>
    <row r="6" spans="2:27">
      <c r="B6" s="23"/>
      <c r="C6" s="185"/>
      <c r="D6" s="9" t="s">
        <v>195</v>
      </c>
      <c r="E6" s="10">
        <v>63698</v>
      </c>
      <c r="F6" s="53">
        <f t="shared" ref="F6:F12" si="0">E6/SUM($E$5:$E$12)</f>
        <v>0.13382466947210078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</row>
    <row r="7" spans="2:27">
      <c r="B7" s="23"/>
      <c r="C7" s="185"/>
      <c r="D7" s="9" t="s">
        <v>196</v>
      </c>
      <c r="E7" s="10">
        <v>120915</v>
      </c>
      <c r="F7" s="53">
        <f t="shared" si="0"/>
        <v>0.25403324922633469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</row>
    <row r="8" spans="2:27">
      <c r="B8" s="23"/>
      <c r="C8" s="185"/>
      <c r="D8" s="9" t="s">
        <v>197</v>
      </c>
      <c r="E8" s="10">
        <v>55895</v>
      </c>
      <c r="F8" s="53">
        <f t="shared" si="0"/>
        <v>0.11743115796638942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/>
    </row>
    <row r="9" spans="2:27">
      <c r="B9" s="23"/>
      <c r="C9" s="185"/>
      <c r="D9" s="9" t="s">
        <v>198</v>
      </c>
      <c r="E9" s="10">
        <v>36805</v>
      </c>
      <c r="F9" s="53">
        <f t="shared" si="0"/>
        <v>7.732451505417233E-2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</row>
    <row r="10" spans="2:27">
      <c r="B10" s="23"/>
      <c r="C10" s="185"/>
      <c r="D10" s="9" t="s">
        <v>199</v>
      </c>
      <c r="E10" s="10">
        <v>25317</v>
      </c>
      <c r="F10" s="53">
        <f t="shared" si="0"/>
        <v>5.3189097884159244E-2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/>
    </row>
    <row r="11" spans="2:27">
      <c r="B11" s="23"/>
      <c r="C11" s="185"/>
      <c r="D11" s="9" t="s">
        <v>200</v>
      </c>
      <c r="E11" s="10">
        <v>7560</v>
      </c>
      <c r="F11" s="53">
        <f t="shared" si="0"/>
        <v>1.5882986925948726E-2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/>
    </row>
    <row r="12" spans="2:27">
      <c r="B12" s="23"/>
      <c r="C12" s="186"/>
      <c r="D12" s="12" t="s">
        <v>201</v>
      </c>
      <c r="E12" s="13">
        <v>3465</v>
      </c>
      <c r="F12" s="54">
        <f t="shared" si="0"/>
        <v>7.2797023410598322E-3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/>
    </row>
    <row r="13" spans="2:27">
      <c r="B13" s="23"/>
      <c r="C13" s="184" t="s">
        <v>21</v>
      </c>
      <c r="D13" s="6" t="s">
        <v>13</v>
      </c>
      <c r="E13" s="7">
        <v>185435</v>
      </c>
      <c r="F13" s="47">
        <f>E13/SUM($E$13:$E$20)</f>
        <v>0.32761615015909529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/>
    </row>
    <row r="14" spans="2:27">
      <c r="B14" s="23"/>
      <c r="C14" s="185"/>
      <c r="D14" s="9" t="s">
        <v>195</v>
      </c>
      <c r="E14" s="10">
        <v>116609</v>
      </c>
      <c r="F14" s="53">
        <f t="shared" ref="F14:F20" si="1">E14/SUM($E$13:$E$20)</f>
        <v>0.20601823633026098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/>
    </row>
    <row r="15" spans="2:27">
      <c r="B15" s="23"/>
      <c r="C15" s="185"/>
      <c r="D15" s="9" t="s">
        <v>196</v>
      </c>
      <c r="E15" s="10">
        <v>143542</v>
      </c>
      <c r="F15" s="53">
        <f t="shared" si="1"/>
        <v>0.25360194907184108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/>
    </row>
    <row r="16" spans="2:27">
      <c r="B16" s="23"/>
      <c r="C16" s="185"/>
      <c r="D16" s="9" t="s">
        <v>197</v>
      </c>
      <c r="E16" s="10">
        <v>60555</v>
      </c>
      <c r="F16" s="53">
        <f t="shared" si="1"/>
        <v>0.10698517525215852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/>
    </row>
    <row r="17" spans="2:27">
      <c r="B17" s="23"/>
      <c r="C17" s="185"/>
      <c r="D17" s="9" t="s">
        <v>198</v>
      </c>
      <c r="E17" s="10">
        <v>35835</v>
      </c>
      <c r="F17" s="53">
        <f t="shared" si="1"/>
        <v>6.3311266702354888E-2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/>
    </row>
    <row r="18" spans="2:27">
      <c r="B18" s="23"/>
      <c r="C18" s="185"/>
      <c r="D18" s="9" t="s">
        <v>199</v>
      </c>
      <c r="E18" s="10">
        <v>18622</v>
      </c>
      <c r="F18" s="53">
        <f t="shared" si="1"/>
        <v>3.2900304409969383E-2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/>
    </row>
    <row r="19" spans="2:27">
      <c r="B19" s="23"/>
      <c r="C19" s="185"/>
      <c r="D19" s="9" t="s">
        <v>200</v>
      </c>
      <c r="E19" s="10">
        <v>4014</v>
      </c>
      <c r="F19" s="53">
        <f t="shared" si="1"/>
        <v>7.0917099077229678E-3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/>
    </row>
    <row r="20" spans="2:27">
      <c r="B20" s="23"/>
      <c r="C20" s="186"/>
      <c r="D20" s="12" t="s">
        <v>201</v>
      </c>
      <c r="E20" s="13">
        <v>1401</v>
      </c>
      <c r="F20" s="54">
        <f t="shared" si="1"/>
        <v>2.4752081665968804E-3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/>
    </row>
    <row r="21" spans="2:27">
      <c r="B21" s="23"/>
      <c r="C21" s="15" t="s">
        <v>15</v>
      </c>
      <c r="D21" s="16"/>
      <c r="E21" s="17">
        <f>SUM(E5:E20)</f>
        <v>1041994</v>
      </c>
      <c r="F21" s="1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/>
    </row>
    <row r="22" spans="2:27" ht="15.75" thickBot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</row>
    <row r="23" spans="2:27" s="29" customFormat="1"/>
  </sheetData>
  <mergeCells count="3">
    <mergeCell ref="C3:F3"/>
    <mergeCell ref="C5:C12"/>
    <mergeCell ref="C13:C20"/>
  </mergeCells>
  <printOptions horizontalCentered="1"/>
  <pageMargins left="0" right="0" top="0.78740157480314965" bottom="0.78740157480314965" header="0.31496062992125984" footer="0.31496062992125984"/>
  <pageSetup paperSize="9"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R41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6384" width="9.140625" hidden="1"/>
  </cols>
  <sheetData>
    <row r="1" spans="2:17" s="29" customFormat="1" ht="15" customHeight="1" thickBot="1"/>
    <row r="2" spans="2:17" ht="1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" customHeight="1">
      <c r="B3" s="23"/>
      <c r="C3" s="188" t="s">
        <v>60</v>
      </c>
      <c r="D3" s="188"/>
      <c r="E3" s="188"/>
      <c r="F3" s="188"/>
      <c r="G3" s="188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30" customHeight="1">
      <c r="B4" s="23"/>
      <c r="C4" s="1" t="s">
        <v>17</v>
      </c>
      <c r="D4" s="31" t="s">
        <v>32</v>
      </c>
      <c r="E4" s="3" t="s">
        <v>3</v>
      </c>
      <c r="F4" s="55" t="s">
        <v>26</v>
      </c>
      <c r="G4" s="55" t="s">
        <v>38</v>
      </c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ht="15" customHeight="1">
      <c r="B5" s="23"/>
      <c r="C5" s="194" t="s">
        <v>19</v>
      </c>
      <c r="D5" s="56" t="s">
        <v>13</v>
      </c>
      <c r="E5" s="7">
        <v>197208</v>
      </c>
      <c r="F5" s="8">
        <f>E5/SUM($E$5:$E$10)</f>
        <v>0.23692035257892718</v>
      </c>
      <c r="G5" s="47">
        <f>E5/$E$23</f>
        <v>0.10521267089029676</v>
      </c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2:17" ht="15" customHeight="1">
      <c r="B6" s="23"/>
      <c r="C6" s="195"/>
      <c r="D6" s="57" t="s">
        <v>33</v>
      </c>
      <c r="E6" s="10">
        <v>34790</v>
      </c>
      <c r="F6" s="11">
        <f t="shared" ref="F6:F10" si="0">E6/SUM($E$5:$E$10)</f>
        <v>4.1795764199326992E-2</v>
      </c>
      <c r="G6" s="53">
        <f t="shared" ref="G6:G22" si="1">E6/$E$23</f>
        <v>1.8560853617872623E-2</v>
      </c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2:17" ht="15" customHeight="1">
      <c r="B7" s="23"/>
      <c r="C7" s="195"/>
      <c r="D7" s="57" t="s">
        <v>34</v>
      </c>
      <c r="E7" s="10">
        <v>169259</v>
      </c>
      <c r="F7" s="11">
        <f t="shared" si="0"/>
        <v>0.20334318058677456</v>
      </c>
      <c r="G7" s="53">
        <f t="shared" si="1"/>
        <v>9.0301567189063014E-2</v>
      </c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5" customHeight="1">
      <c r="B8" s="23"/>
      <c r="C8" s="195"/>
      <c r="D8" s="57" t="s">
        <v>35</v>
      </c>
      <c r="E8" s="10">
        <v>254490</v>
      </c>
      <c r="F8" s="11">
        <f t="shared" si="0"/>
        <v>0.30573739669694527</v>
      </c>
      <c r="G8" s="53">
        <f t="shared" si="1"/>
        <v>0.1357732577525842</v>
      </c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2:17" ht="15" customHeight="1">
      <c r="B9" s="23"/>
      <c r="C9" s="195"/>
      <c r="D9" s="57" t="s">
        <v>36</v>
      </c>
      <c r="E9" s="10">
        <v>139826</v>
      </c>
      <c r="F9" s="11">
        <f t="shared" si="0"/>
        <v>0.16798317116801081</v>
      </c>
      <c r="G9" s="53">
        <f t="shared" si="1"/>
        <v>7.4598732910970328E-2</v>
      </c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2:17" ht="15" customHeight="1">
      <c r="B10" s="23"/>
      <c r="C10" s="196"/>
      <c r="D10" s="58" t="s">
        <v>37</v>
      </c>
      <c r="E10" s="13">
        <v>36808</v>
      </c>
      <c r="F10" s="14">
        <f t="shared" si="0"/>
        <v>4.4220134770015171E-2</v>
      </c>
      <c r="G10" s="54">
        <f t="shared" si="1"/>
        <v>1.9637479159719907E-2</v>
      </c>
      <c r="H10" s="24"/>
      <c r="I10" s="24"/>
      <c r="J10" s="24"/>
      <c r="K10" s="24"/>
      <c r="L10" s="24"/>
      <c r="M10" s="24"/>
      <c r="N10" s="24"/>
      <c r="O10" s="24"/>
      <c r="P10" s="24"/>
      <c r="Q10" s="25"/>
    </row>
    <row r="11" spans="2:17" ht="15" customHeight="1">
      <c r="B11" s="23"/>
      <c r="C11" s="194" t="s">
        <v>20</v>
      </c>
      <c r="D11" s="59" t="s">
        <v>13</v>
      </c>
      <c r="E11" s="60">
        <v>103143</v>
      </c>
      <c r="F11" s="61">
        <f>E11/SUM($E$11:$E$16)</f>
        <v>0.21669562440517584</v>
      </c>
      <c r="G11" s="62">
        <f t="shared" si="1"/>
        <v>5.5027942647549184E-2</v>
      </c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2:17" ht="15" customHeight="1">
      <c r="B12" s="23"/>
      <c r="C12" s="195"/>
      <c r="D12" s="57" t="s">
        <v>33</v>
      </c>
      <c r="E12" s="10">
        <v>10159</v>
      </c>
      <c r="F12" s="11">
        <f t="shared" ref="F12:F16" si="2">E12/SUM($E$11:$E$16)</f>
        <v>2.1343288912792739E-2</v>
      </c>
      <c r="G12" s="53">
        <f t="shared" si="1"/>
        <v>5.4199399799933308E-3</v>
      </c>
      <c r="H12" s="24"/>
      <c r="I12" s="24"/>
      <c r="J12" s="24"/>
      <c r="K12" s="24"/>
      <c r="L12" s="24"/>
      <c r="M12" s="24"/>
      <c r="N12" s="24"/>
      <c r="O12" s="24"/>
      <c r="P12" s="24"/>
      <c r="Q12" s="25"/>
    </row>
    <row r="13" spans="2:17" ht="15" customHeight="1">
      <c r="B13" s="23"/>
      <c r="C13" s="195"/>
      <c r="D13" s="57" t="s">
        <v>34</v>
      </c>
      <c r="E13" s="10">
        <v>27194</v>
      </c>
      <c r="F13" s="11">
        <f t="shared" si="2"/>
        <v>5.7132532601091218E-2</v>
      </c>
      <c r="G13" s="53">
        <f t="shared" si="1"/>
        <v>1.4508302767589196E-2</v>
      </c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2:17" ht="15" customHeight="1">
      <c r="B14" s="23"/>
      <c r="C14" s="195"/>
      <c r="D14" s="57" t="s">
        <v>35</v>
      </c>
      <c r="E14" s="10">
        <v>148703</v>
      </c>
      <c r="F14" s="11">
        <f t="shared" si="2"/>
        <v>0.31241373080017898</v>
      </c>
      <c r="G14" s="53">
        <f t="shared" si="1"/>
        <v>7.9334711570523506E-2</v>
      </c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2:17" ht="15" customHeight="1">
      <c r="B15" s="23"/>
      <c r="C15" s="195"/>
      <c r="D15" s="57" t="s">
        <v>36</v>
      </c>
      <c r="E15" s="10">
        <v>152406</v>
      </c>
      <c r="F15" s="11">
        <f t="shared" si="2"/>
        <v>0.32019345310001868</v>
      </c>
      <c r="G15" s="53">
        <f t="shared" si="1"/>
        <v>8.1310303434478162E-2</v>
      </c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2:17" ht="15" customHeight="1">
      <c r="B16" s="23"/>
      <c r="C16" s="196"/>
      <c r="D16" s="58" t="s">
        <v>37</v>
      </c>
      <c r="E16" s="13">
        <v>34376</v>
      </c>
      <c r="F16" s="14">
        <f t="shared" si="2"/>
        <v>7.2221370180742511E-2</v>
      </c>
      <c r="G16" s="54">
        <f t="shared" si="1"/>
        <v>1.8339979993331111E-2</v>
      </c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 ht="15" customHeight="1">
      <c r="B17" s="23"/>
      <c r="C17" s="194" t="s">
        <v>21</v>
      </c>
      <c r="D17" s="59" t="s">
        <v>13</v>
      </c>
      <c r="E17" s="60">
        <v>126322</v>
      </c>
      <c r="F17" s="61">
        <f>E17/SUM($E$17:$E$22)</f>
        <v>0.22317861957234197</v>
      </c>
      <c r="G17" s="62">
        <f t="shared" si="1"/>
        <v>6.739419806602201E-2</v>
      </c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2:17" ht="15" customHeight="1">
      <c r="B18" s="23"/>
      <c r="C18" s="195"/>
      <c r="D18" s="57" t="s">
        <v>33</v>
      </c>
      <c r="E18" s="10">
        <v>7953</v>
      </c>
      <c r="F18" s="11">
        <f t="shared" ref="F18:F22" si="3">E18/SUM($E$17:$E$22)</f>
        <v>1.4050914024942889E-2</v>
      </c>
      <c r="G18" s="53">
        <f t="shared" si="1"/>
        <v>4.2430143381127043E-3</v>
      </c>
      <c r="H18" s="24"/>
      <c r="I18" s="24"/>
      <c r="J18" s="24"/>
      <c r="K18" s="24"/>
      <c r="L18" s="24"/>
      <c r="M18" s="24"/>
      <c r="N18" s="24"/>
      <c r="O18" s="24"/>
      <c r="P18" s="24"/>
      <c r="Q18" s="25"/>
    </row>
    <row r="19" spans="2:17" ht="15" customHeight="1">
      <c r="B19" s="23"/>
      <c r="C19" s="195"/>
      <c r="D19" s="57" t="s">
        <v>34</v>
      </c>
      <c r="E19" s="10">
        <v>47192</v>
      </c>
      <c r="F19" s="11">
        <f t="shared" si="3"/>
        <v>8.3376176872262647E-2</v>
      </c>
      <c r="G19" s="53">
        <f t="shared" si="1"/>
        <v>2.5177459153051016E-2</v>
      </c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2:17" ht="15" customHeight="1">
      <c r="B20" s="23"/>
      <c r="C20" s="195"/>
      <c r="D20" s="57" t="s">
        <v>35</v>
      </c>
      <c r="E20" s="10">
        <v>154991</v>
      </c>
      <c r="F20" s="11">
        <f t="shared" si="3"/>
        <v>0.27382939967809927</v>
      </c>
      <c r="G20" s="53">
        <f t="shared" si="1"/>
        <v>8.268942980993664E-2</v>
      </c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17" ht="15" customHeight="1">
      <c r="B21" s="23"/>
      <c r="C21" s="195"/>
      <c r="D21" s="57" t="s">
        <v>36</v>
      </c>
      <c r="E21" s="10">
        <v>175653</v>
      </c>
      <c r="F21" s="11">
        <f t="shared" si="3"/>
        <v>0.31033386158975146</v>
      </c>
      <c r="G21" s="53">
        <f t="shared" si="1"/>
        <v>9.3712837612537514E-2</v>
      </c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17" ht="15" customHeight="1">
      <c r="B22" s="23"/>
      <c r="C22" s="196"/>
      <c r="D22" s="58" t="s">
        <v>37</v>
      </c>
      <c r="E22" s="13">
        <v>53902</v>
      </c>
      <c r="F22" s="14">
        <f t="shared" si="3"/>
        <v>9.5231028262601741E-2</v>
      </c>
      <c r="G22" s="54">
        <f t="shared" si="1"/>
        <v>2.8757319106368789E-2</v>
      </c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17" ht="15" customHeight="1">
      <c r="B23" s="23"/>
      <c r="C23" s="15" t="s">
        <v>15</v>
      </c>
      <c r="D23" s="16"/>
      <c r="E23" s="17">
        <f>SUM(E1:E22)</f>
        <v>1874375</v>
      </c>
      <c r="F23" s="63"/>
      <c r="G23" s="63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17" ht="1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2:17" ht="1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2:17" ht="1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2:17" ht="1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2:17" ht="1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2:17" ht="1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2:17" ht="1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  <row r="31" spans="2:17" ht="1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  <row r="32" spans="2:17" ht="15" customHeigh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</row>
    <row r="33" spans="2:17" ht="1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</row>
    <row r="34" spans="2:17" ht="1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</row>
    <row r="35" spans="2:17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</row>
    <row r="36" spans="2:17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</row>
    <row r="37" spans="2:17" ht="1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</row>
    <row r="38" spans="2:17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</row>
    <row r="39" spans="2:17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</row>
    <row r="40" spans="2:17" ht="15" customHeight="1" thickBot="1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</row>
    <row r="41" spans="2:17" s="29" customFormat="1" ht="15" customHeight="1"/>
  </sheetData>
  <mergeCells count="4">
    <mergeCell ref="C3:G3"/>
    <mergeCell ref="C5:C10"/>
    <mergeCell ref="C17:C22"/>
    <mergeCell ref="C11:C16"/>
  </mergeCells>
  <pageMargins left="0" right="0" top="0.78740157480314965" bottom="0.78740157480314965" header="0.31496062992125984" footer="0.31496062992125984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R41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6384" width="9.140625" hidden="1"/>
  </cols>
  <sheetData>
    <row r="1" spans="2:17" s="29" customFormat="1" ht="15" customHeight="1" thickBot="1"/>
    <row r="2" spans="2:17" ht="1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" customHeight="1">
      <c r="B3" s="23"/>
      <c r="C3" s="188" t="s">
        <v>39</v>
      </c>
      <c r="D3" s="188"/>
      <c r="E3" s="188"/>
      <c r="F3" s="188"/>
      <c r="G3" s="188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30" customHeight="1">
      <c r="B4" s="23"/>
      <c r="C4" s="1" t="s">
        <v>17</v>
      </c>
      <c r="D4" s="31" t="s">
        <v>44</v>
      </c>
      <c r="E4" s="3" t="s">
        <v>3</v>
      </c>
      <c r="F4" s="55" t="s">
        <v>26</v>
      </c>
      <c r="G4" s="55" t="s">
        <v>38</v>
      </c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ht="15" customHeight="1">
      <c r="B5" s="23"/>
      <c r="C5" s="194" t="s">
        <v>19</v>
      </c>
      <c r="D5" s="64" t="s">
        <v>13</v>
      </c>
      <c r="E5" s="7">
        <v>165097</v>
      </c>
      <c r="F5" s="8">
        <f>E5/SUM($E$5:$E$9)</f>
        <v>0.19834306645634631</v>
      </c>
      <c r="G5" s="47">
        <f t="shared" ref="G5:G19" si="0">E5/$E$20</f>
        <v>8.8081093697899293E-2</v>
      </c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2:17" ht="15" customHeight="1">
      <c r="B6" s="23"/>
      <c r="C6" s="195"/>
      <c r="D6" s="65" t="s">
        <v>40</v>
      </c>
      <c r="E6" s="10">
        <v>12814</v>
      </c>
      <c r="F6" s="11">
        <f>E6/SUM($E$5:$E$9)</f>
        <v>1.5394392711991264E-2</v>
      </c>
      <c r="G6" s="53">
        <f t="shared" si="0"/>
        <v>6.8364121373791263E-3</v>
      </c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2:17" ht="15" customHeight="1">
      <c r="B7" s="23"/>
      <c r="C7" s="195"/>
      <c r="D7" s="65" t="s">
        <v>41</v>
      </c>
      <c r="E7" s="10">
        <v>8444</v>
      </c>
      <c r="F7" s="11">
        <f>E7/SUM($E$5:$E$9)</f>
        <v>1.0144393012334496E-2</v>
      </c>
      <c r="G7" s="53">
        <f t="shared" si="0"/>
        <v>4.5049683227742577E-3</v>
      </c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5" customHeight="1">
      <c r="B8" s="23"/>
      <c r="C8" s="195"/>
      <c r="D8" s="65" t="s">
        <v>42</v>
      </c>
      <c r="E8" s="10">
        <v>122286</v>
      </c>
      <c r="F8" s="11">
        <f>E8/SUM($E$5:$E$9)</f>
        <v>0.14691108999364474</v>
      </c>
      <c r="G8" s="53">
        <f t="shared" si="0"/>
        <v>6.5240946982327436E-2</v>
      </c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2:17" ht="15" customHeight="1">
      <c r="B9" s="23"/>
      <c r="C9" s="196"/>
      <c r="D9" s="66" t="s">
        <v>43</v>
      </c>
      <c r="E9" s="13">
        <v>523740</v>
      </c>
      <c r="F9" s="14">
        <f>E9/SUM($E$5:$E$9)</f>
        <v>0.6292070578256832</v>
      </c>
      <c r="G9" s="54">
        <f t="shared" si="0"/>
        <v>0.27942114038012672</v>
      </c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2:17" s="29" customFormat="1" ht="15" customHeight="1">
      <c r="B10" s="23"/>
      <c r="C10" s="194" t="s">
        <v>20</v>
      </c>
      <c r="D10" s="64" t="s">
        <v>13</v>
      </c>
      <c r="E10" s="7">
        <v>89141</v>
      </c>
      <c r="F10" s="8">
        <f>E10/SUM($E$10:$E$14)</f>
        <v>0.18727848380502582</v>
      </c>
      <c r="G10" s="47">
        <f t="shared" si="0"/>
        <v>4.7557719239746582E-2</v>
      </c>
      <c r="H10" s="24"/>
      <c r="I10" s="24"/>
      <c r="J10" s="24"/>
      <c r="K10" s="24"/>
      <c r="L10" s="24"/>
      <c r="M10" s="24"/>
      <c r="N10" s="24"/>
      <c r="O10" s="24"/>
      <c r="P10" s="24"/>
      <c r="Q10" s="25"/>
    </row>
    <row r="11" spans="2:17" s="29" customFormat="1" ht="15" customHeight="1">
      <c r="B11" s="23"/>
      <c r="C11" s="195"/>
      <c r="D11" s="65" t="s">
        <v>40</v>
      </c>
      <c r="E11" s="10">
        <v>4844</v>
      </c>
      <c r="F11" s="11">
        <f>E11/SUM($E$10:$E$14)</f>
        <v>1.0176876808107886E-2</v>
      </c>
      <c r="G11" s="53">
        <f t="shared" si="0"/>
        <v>2.58432810936979E-3</v>
      </c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2:17" s="29" customFormat="1" ht="15" customHeight="1">
      <c r="B12" s="23"/>
      <c r="C12" s="195"/>
      <c r="D12" s="65" t="s">
        <v>41</v>
      </c>
      <c r="E12" s="10">
        <v>212653</v>
      </c>
      <c r="F12" s="11">
        <f>E12/SUM($E$10:$E$14)</f>
        <v>0.44676783316981139</v>
      </c>
      <c r="G12" s="53">
        <f t="shared" si="0"/>
        <v>0.11345275091697232</v>
      </c>
      <c r="H12" s="24"/>
      <c r="I12" s="24"/>
      <c r="J12" s="24"/>
      <c r="K12" s="24"/>
      <c r="L12" s="24"/>
      <c r="M12" s="24"/>
      <c r="N12" s="24"/>
      <c r="O12" s="24"/>
      <c r="P12" s="24"/>
      <c r="Q12" s="25"/>
    </row>
    <row r="13" spans="2:17" s="29" customFormat="1" ht="15" customHeight="1">
      <c r="B13" s="23"/>
      <c r="C13" s="195"/>
      <c r="D13" s="65" t="s">
        <v>42</v>
      </c>
      <c r="E13" s="10">
        <v>161288</v>
      </c>
      <c r="F13" s="11">
        <f>E13/SUM($E$10:$E$14)</f>
        <v>0.33885386181381189</v>
      </c>
      <c r="G13" s="53">
        <f t="shared" si="0"/>
        <v>8.60489496498833E-2</v>
      </c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2:17" s="29" customFormat="1" ht="15" customHeight="1">
      <c r="B14" s="23"/>
      <c r="C14" s="196"/>
      <c r="D14" s="66" t="s">
        <v>43</v>
      </c>
      <c r="E14" s="13">
        <v>8055</v>
      </c>
      <c r="F14" s="14">
        <f>E14/SUM($E$10:$E$14)</f>
        <v>1.6922944403242986E-2</v>
      </c>
      <c r="G14" s="54">
        <f t="shared" si="0"/>
        <v>4.2974324774924973E-3</v>
      </c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2:17" s="29" customFormat="1" ht="15" customHeight="1">
      <c r="B15" s="23"/>
      <c r="C15" s="194" t="s">
        <v>21</v>
      </c>
      <c r="D15" s="64" t="s">
        <v>13</v>
      </c>
      <c r="E15" s="7">
        <v>114106</v>
      </c>
      <c r="F15" s="8">
        <f>E15/SUM($E$15:$E$19)</f>
        <v>0.20159607641520602</v>
      </c>
      <c r="G15" s="47">
        <f t="shared" si="0"/>
        <v>6.0876825608536175E-2</v>
      </c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2:17" s="29" customFormat="1" ht="15" customHeight="1">
      <c r="B16" s="23"/>
      <c r="C16" s="195"/>
      <c r="D16" s="65" t="s">
        <v>40</v>
      </c>
      <c r="E16" s="10">
        <v>4117</v>
      </c>
      <c r="F16" s="11">
        <f>E16/SUM($E$15:$E$19)</f>
        <v>7.273684526680483E-3</v>
      </c>
      <c r="G16" s="53">
        <f t="shared" si="0"/>
        <v>2.1964654884961653E-3</v>
      </c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 s="29" customFormat="1" ht="15" customHeight="1">
      <c r="B17" s="23"/>
      <c r="C17" s="195"/>
      <c r="D17" s="65" t="s">
        <v>41</v>
      </c>
      <c r="E17" s="10">
        <v>153078</v>
      </c>
      <c r="F17" s="11">
        <f>E17/SUM($E$15:$E$19)</f>
        <v>0.27044961864833494</v>
      </c>
      <c r="G17" s="53">
        <f t="shared" si="0"/>
        <v>8.1668822940980323E-2</v>
      </c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2:17" s="29" customFormat="1" ht="15" customHeight="1">
      <c r="B18" s="23"/>
      <c r="C18" s="195"/>
      <c r="D18" s="65" t="s">
        <v>42</v>
      </c>
      <c r="E18" s="10">
        <v>259163</v>
      </c>
      <c r="F18" s="11">
        <f>E18/SUM($E$15:$E$19)</f>
        <v>0.45787464245520865</v>
      </c>
      <c r="G18" s="53">
        <f t="shared" si="0"/>
        <v>0.13826635545181729</v>
      </c>
      <c r="H18" s="24"/>
      <c r="I18" s="24"/>
      <c r="J18" s="24"/>
      <c r="K18" s="24"/>
      <c r="L18" s="24"/>
      <c r="M18" s="24"/>
      <c r="N18" s="24"/>
      <c r="O18" s="24"/>
      <c r="P18" s="24"/>
      <c r="Q18" s="25"/>
    </row>
    <row r="19" spans="2:17" s="29" customFormat="1" ht="15" customHeight="1">
      <c r="B19" s="23"/>
      <c r="C19" s="196"/>
      <c r="D19" s="66" t="s">
        <v>43</v>
      </c>
      <c r="E19" s="13">
        <v>35549</v>
      </c>
      <c r="F19" s="14">
        <f>E19/SUM($E$15:$E$19)</f>
        <v>6.280597795456995E-2</v>
      </c>
      <c r="G19" s="54">
        <f t="shared" si="0"/>
        <v>1.8965788596198734E-2</v>
      </c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2:17" s="29" customFormat="1" ht="15" customHeight="1">
      <c r="B20" s="23"/>
      <c r="C20" s="15" t="s">
        <v>15</v>
      </c>
      <c r="D20" s="16"/>
      <c r="E20" s="17">
        <f>SUM(E1:E19)</f>
        <v>1874375</v>
      </c>
      <c r="F20" s="63"/>
      <c r="G20" s="63"/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17" s="29" customFormat="1" ht="1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17" s="29" customFormat="1" ht="1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17" s="29" customFormat="1" ht="15" customHeigh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17" s="29" customFormat="1" ht="1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2:17" s="29" customFormat="1" ht="1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2:17" s="29" customFormat="1" ht="1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2:17" s="29" customFormat="1" ht="1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2:17" s="29" customFormat="1" ht="1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2:17" s="29" customFormat="1" ht="1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2:17" s="29" customFormat="1" ht="1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  <row r="31" spans="2:17" s="29" customFormat="1" ht="1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  <row r="32" spans="2:17" s="29" customFormat="1" ht="15" customHeigh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</row>
    <row r="33" spans="2:17" s="29" customFormat="1" ht="1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</row>
    <row r="34" spans="2:17" s="29" customFormat="1" ht="1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</row>
    <row r="35" spans="2:17" s="29" customFormat="1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</row>
    <row r="36" spans="2:17" s="29" customFormat="1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</row>
    <row r="37" spans="2:17" s="29" customFormat="1" ht="15" customHeight="1" thickBot="1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/>
    </row>
    <row r="38" spans="2:17" s="29" customFormat="1" ht="15" customHeight="1"/>
    <row r="39" spans="2:17" ht="15" hidden="1" customHeight="1"/>
    <row r="40" spans="2:17" ht="15" hidden="1" customHeight="1"/>
    <row r="41" spans="2:17" ht="15" hidden="1" customHeight="1"/>
  </sheetData>
  <mergeCells count="4">
    <mergeCell ref="C3:G3"/>
    <mergeCell ref="C5:C9"/>
    <mergeCell ref="C10:C14"/>
    <mergeCell ref="C15:C19"/>
  </mergeCells>
  <printOptions horizontalCentered="1"/>
  <pageMargins left="0" right="0" top="0.78740157480314965" bottom="0.78740157480314965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41"/>
  <sheetViews>
    <sheetView zoomScale="95" zoomScaleNormal="95"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7" width="9.140625" customWidth="1"/>
    <col min="18" max="18" width="2.7109375" customWidth="1"/>
    <col min="19" max="19" width="2.7109375" style="29" customWidth="1"/>
    <col min="20" max="16384" width="9.140625" hidden="1"/>
  </cols>
  <sheetData>
    <row r="1" spans="2:18" s="29" customFormat="1" ht="15.75" thickBot="1"/>
    <row r="2" spans="2:18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2:18" ht="15.75">
      <c r="B3" s="23"/>
      <c r="C3" s="189" t="s">
        <v>45</v>
      </c>
      <c r="D3" s="189"/>
      <c r="E3" s="189"/>
      <c r="F3" s="189"/>
      <c r="G3" s="189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2:18" ht="30">
      <c r="B4" s="23"/>
      <c r="C4" s="1" t="s">
        <v>17</v>
      </c>
      <c r="D4" s="31" t="s">
        <v>46</v>
      </c>
      <c r="E4" s="3" t="s">
        <v>3</v>
      </c>
      <c r="F4" s="55" t="s">
        <v>26</v>
      </c>
      <c r="G4" s="55" t="s">
        <v>47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2:18">
      <c r="B5" s="23"/>
      <c r="C5" s="197" t="s">
        <v>20</v>
      </c>
      <c r="D5" s="67" t="s">
        <v>48</v>
      </c>
      <c r="E5" s="34">
        <v>351681</v>
      </c>
      <c r="F5" s="61">
        <f t="shared" ref="F5:F28" si="0">E5/SUM(E5:E16)</f>
        <v>0.39102951837504391</v>
      </c>
      <c r="G5" s="35">
        <f t="shared" ref="G5:G28" si="1">E5/$E$29</f>
        <v>0.1828399801189122</v>
      </c>
      <c r="H5" s="24"/>
      <c r="I5" s="68">
        <f>G5+G17</f>
        <v>0.38040101152312844</v>
      </c>
      <c r="J5" s="24"/>
      <c r="K5" s="24"/>
      <c r="L5" s="24"/>
      <c r="M5" s="24"/>
      <c r="N5" s="24"/>
      <c r="O5" s="24"/>
      <c r="P5" s="24"/>
      <c r="Q5" s="24"/>
      <c r="R5" s="25"/>
    </row>
    <row r="6" spans="2:18">
      <c r="B6" s="23"/>
      <c r="C6" s="198"/>
      <c r="D6" s="69" t="s">
        <v>49</v>
      </c>
      <c r="E6" s="37">
        <v>52316</v>
      </c>
      <c r="F6" s="11">
        <f t="shared" si="0"/>
        <v>5.6394020828145701E-2</v>
      </c>
      <c r="G6" s="38">
        <f t="shared" si="1"/>
        <v>2.7199241357653697E-2</v>
      </c>
      <c r="H6" s="24"/>
      <c r="I6" s="68">
        <f t="shared" ref="I6:I16" si="2">G6+G18</f>
        <v>6.4701918857710886E-2</v>
      </c>
      <c r="J6" s="24"/>
      <c r="K6" s="24"/>
      <c r="L6" s="24"/>
      <c r="M6" s="24"/>
      <c r="N6" s="24"/>
      <c r="O6" s="24"/>
      <c r="P6" s="24"/>
      <c r="Q6" s="24"/>
      <c r="R6" s="25"/>
    </row>
    <row r="7" spans="2:18">
      <c r="B7" s="23"/>
      <c r="C7" s="198"/>
      <c r="D7" s="69" t="s">
        <v>50</v>
      </c>
      <c r="E7" s="37">
        <v>239098</v>
      </c>
      <c r="F7" s="11">
        <f t="shared" si="0"/>
        <v>0.25234484250742739</v>
      </c>
      <c r="G7" s="38">
        <f t="shared" si="1"/>
        <v>0.12430774925705872</v>
      </c>
      <c r="H7" s="24"/>
      <c r="I7" s="68">
        <f t="shared" si="2"/>
        <v>0.2639375575792488</v>
      </c>
      <c r="J7" s="24"/>
      <c r="K7" s="24"/>
      <c r="L7" s="24"/>
      <c r="M7" s="24"/>
      <c r="N7" s="24"/>
      <c r="O7" s="24"/>
      <c r="P7" s="24"/>
      <c r="Q7" s="24"/>
      <c r="R7" s="25"/>
    </row>
    <row r="8" spans="2:18">
      <c r="B8" s="23"/>
      <c r="C8" s="198"/>
      <c r="D8" s="69" t="s">
        <v>51</v>
      </c>
      <c r="E8" s="37">
        <v>152279</v>
      </c>
      <c r="F8" s="11">
        <f t="shared" si="0"/>
        <v>0.15586769787589461</v>
      </c>
      <c r="G8" s="38">
        <f t="shared" si="1"/>
        <v>7.9170297322084027E-2</v>
      </c>
      <c r="H8" s="24"/>
      <c r="I8" s="68">
        <f t="shared" si="2"/>
        <v>0.16577624625929849</v>
      </c>
      <c r="J8" s="24"/>
      <c r="K8" s="24"/>
      <c r="L8" s="24"/>
      <c r="M8" s="24"/>
      <c r="N8" s="24"/>
      <c r="O8" s="24"/>
      <c r="P8" s="24"/>
      <c r="Q8" s="24"/>
      <c r="R8" s="25"/>
    </row>
    <row r="9" spans="2:18">
      <c r="B9" s="23"/>
      <c r="C9" s="198"/>
      <c r="D9" s="69" t="s">
        <v>52</v>
      </c>
      <c r="E9" s="37">
        <v>27429</v>
      </c>
      <c r="F9" s="11">
        <f t="shared" si="0"/>
        <v>2.7670340711687336E-2</v>
      </c>
      <c r="G9" s="38">
        <f t="shared" si="1"/>
        <v>1.4260417294882699E-2</v>
      </c>
      <c r="H9" s="24"/>
      <c r="I9" s="68">
        <f t="shared" si="2"/>
        <v>2.8803141877348663E-2</v>
      </c>
      <c r="J9" s="24"/>
      <c r="K9" s="24"/>
      <c r="L9" s="24"/>
      <c r="M9" s="24"/>
      <c r="N9" s="24"/>
      <c r="O9" s="24"/>
      <c r="P9" s="24"/>
      <c r="Q9" s="24"/>
      <c r="R9" s="25"/>
    </row>
    <row r="10" spans="2:18">
      <c r="B10" s="23"/>
      <c r="C10" s="198"/>
      <c r="D10" s="69" t="s">
        <v>53</v>
      </c>
      <c r="E10" s="37">
        <v>6447</v>
      </c>
      <c r="F10" s="11">
        <f t="shared" si="0"/>
        <v>6.500164848294198E-3</v>
      </c>
      <c r="G10" s="38">
        <f t="shared" si="1"/>
        <v>3.3518141492620496E-3</v>
      </c>
      <c r="H10" s="24"/>
      <c r="I10" s="68">
        <f t="shared" si="2"/>
        <v>8.816513780546896E-3</v>
      </c>
      <c r="J10" s="24"/>
      <c r="K10" s="24"/>
      <c r="L10" s="24"/>
      <c r="M10" s="24"/>
      <c r="N10" s="24"/>
      <c r="O10" s="24"/>
      <c r="P10" s="24"/>
      <c r="Q10" s="24"/>
      <c r="R10" s="25"/>
    </row>
    <row r="11" spans="2:18">
      <c r="B11" s="23"/>
      <c r="C11" s="198"/>
      <c r="D11" s="69" t="s">
        <v>54</v>
      </c>
      <c r="E11" s="37">
        <v>7984</v>
      </c>
      <c r="F11" s="11">
        <f t="shared" si="0"/>
        <v>8.0169899134940274E-3</v>
      </c>
      <c r="G11" s="38">
        <f t="shared" si="1"/>
        <v>4.1509049430290372E-3</v>
      </c>
      <c r="H11" s="24"/>
      <c r="I11" s="68">
        <f t="shared" si="2"/>
        <v>6.8471215054724983E-3</v>
      </c>
      <c r="J11" s="24"/>
      <c r="K11" s="24"/>
      <c r="L11" s="24"/>
      <c r="M11" s="24"/>
      <c r="N11" s="24"/>
      <c r="O11" s="24"/>
      <c r="P11" s="24"/>
      <c r="Q11" s="24"/>
      <c r="R11" s="25"/>
    </row>
    <row r="12" spans="2:18">
      <c r="B12" s="23"/>
      <c r="C12" s="198"/>
      <c r="D12" s="69" t="s">
        <v>55</v>
      </c>
      <c r="E12" s="37">
        <v>2832</v>
      </c>
      <c r="F12" s="11">
        <f t="shared" si="0"/>
        <v>2.8517138981781053E-3</v>
      </c>
      <c r="G12" s="38">
        <f t="shared" si="1"/>
        <v>1.4723650799922639E-3</v>
      </c>
      <c r="H12" s="24"/>
      <c r="I12" s="68">
        <f t="shared" si="2"/>
        <v>3.2353558943474074E-3</v>
      </c>
      <c r="J12" s="24"/>
      <c r="K12" s="24"/>
      <c r="L12" s="24"/>
      <c r="M12" s="24"/>
      <c r="N12" s="24"/>
      <c r="O12" s="24"/>
      <c r="P12" s="24"/>
      <c r="Q12" s="24"/>
      <c r="R12" s="25"/>
    </row>
    <row r="13" spans="2:18">
      <c r="B13" s="23"/>
      <c r="C13" s="198"/>
      <c r="D13" s="69" t="s">
        <v>56</v>
      </c>
      <c r="E13" s="37">
        <v>5928</v>
      </c>
      <c r="F13" s="11">
        <f t="shared" si="0"/>
        <v>5.9659073754636961E-3</v>
      </c>
      <c r="G13" s="38">
        <f t="shared" si="1"/>
        <v>3.0819845318482133E-3</v>
      </c>
      <c r="H13" s="24"/>
      <c r="I13" s="68">
        <f t="shared" si="2"/>
        <v>6.7888923780151768E-3</v>
      </c>
      <c r="J13" s="24"/>
      <c r="K13" s="24"/>
      <c r="L13" s="24"/>
      <c r="M13" s="24"/>
      <c r="N13" s="24"/>
      <c r="O13" s="24"/>
      <c r="P13" s="24"/>
      <c r="Q13" s="24"/>
      <c r="R13" s="25"/>
    </row>
    <row r="14" spans="2:18">
      <c r="B14" s="23"/>
      <c r="C14" s="198"/>
      <c r="D14" s="69" t="s">
        <v>57</v>
      </c>
      <c r="E14" s="37">
        <v>9960</v>
      </c>
      <c r="F14" s="11">
        <f t="shared" si="0"/>
        <v>1.0011579658400077E-2</v>
      </c>
      <c r="G14" s="38">
        <f t="shared" si="1"/>
        <v>5.1782331203117753E-3</v>
      </c>
      <c r="H14" s="24"/>
      <c r="I14" s="68">
        <f t="shared" si="2"/>
        <v>1.2092942005868664E-2</v>
      </c>
      <c r="J14" s="24"/>
      <c r="K14" s="24"/>
      <c r="L14" s="24"/>
      <c r="M14" s="24"/>
      <c r="N14" s="24"/>
      <c r="O14" s="24"/>
      <c r="P14" s="24"/>
      <c r="Q14" s="24"/>
      <c r="R14" s="25"/>
    </row>
    <row r="15" spans="2:18">
      <c r="B15" s="23"/>
      <c r="C15" s="198"/>
      <c r="D15" s="69" t="s">
        <v>58</v>
      </c>
      <c r="E15" s="37">
        <v>39531</v>
      </c>
      <c r="F15" s="11">
        <f t="shared" si="0"/>
        <v>3.9602760201485093E-2</v>
      </c>
      <c r="G15" s="38">
        <f t="shared" si="1"/>
        <v>2.0552282477815743E-2</v>
      </c>
      <c r="H15" s="24"/>
      <c r="I15" s="68">
        <f t="shared" si="2"/>
        <v>5.4204039021833843E-2</v>
      </c>
      <c r="J15" s="24"/>
      <c r="K15" s="24"/>
      <c r="L15" s="24"/>
      <c r="M15" s="24"/>
      <c r="N15" s="24"/>
      <c r="O15" s="24"/>
      <c r="P15" s="24"/>
      <c r="Q15" s="24"/>
      <c r="R15" s="25"/>
    </row>
    <row r="16" spans="2:18">
      <c r="B16" s="23"/>
      <c r="C16" s="199"/>
      <c r="D16" s="70" t="s">
        <v>59</v>
      </c>
      <c r="E16" s="43">
        <v>3887</v>
      </c>
      <c r="F16" s="14">
        <f t="shared" si="0"/>
        <v>3.7981832821306566E-3</v>
      </c>
      <c r="G16" s="71">
        <f t="shared" si="1"/>
        <v>2.0208626645232802E-3</v>
      </c>
      <c r="H16" s="24"/>
      <c r="I16" s="68">
        <f t="shared" si="2"/>
        <v>4.3952593171802962E-3</v>
      </c>
      <c r="J16" s="24"/>
      <c r="K16" s="24"/>
      <c r="L16" s="24"/>
      <c r="M16" s="24"/>
      <c r="N16" s="24"/>
      <c r="O16" s="24"/>
      <c r="P16" s="24"/>
      <c r="Q16" s="24"/>
      <c r="R16" s="25"/>
    </row>
    <row r="17" spans="2:18">
      <c r="B17" s="23"/>
      <c r="C17" s="197" t="s">
        <v>21</v>
      </c>
      <c r="D17" s="67" t="s">
        <v>48</v>
      </c>
      <c r="E17" s="34">
        <v>379996</v>
      </c>
      <c r="F17" s="61">
        <f t="shared" si="0"/>
        <v>0.37106665208424472</v>
      </c>
      <c r="G17" s="35">
        <f t="shared" si="1"/>
        <v>0.19756103140421621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>
      <c r="B18" s="23"/>
      <c r="C18" s="198"/>
      <c r="D18" s="69" t="s">
        <v>49</v>
      </c>
      <c r="E18" s="37">
        <v>72134</v>
      </c>
      <c r="F18" s="11">
        <f t="shared" si="0"/>
        <v>2.8094990309654823E-2</v>
      </c>
      <c r="G18" s="38">
        <f t="shared" si="1"/>
        <v>3.7502677500057188E-2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>
      <c r="B19" s="23"/>
      <c r="C19" s="198"/>
      <c r="D19" s="69" t="s">
        <v>50</v>
      </c>
      <c r="E19" s="37">
        <v>268569</v>
      </c>
      <c r="F19" s="11">
        <f t="shared" si="0"/>
        <v>0.10762692506522079</v>
      </c>
      <c r="G19" s="38">
        <f t="shared" si="1"/>
        <v>0.13962980832219007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>
      <c r="B20" s="23"/>
      <c r="C20" s="198"/>
      <c r="D20" s="69" t="s">
        <v>51</v>
      </c>
      <c r="E20" s="37">
        <v>166581</v>
      </c>
      <c r="F20" s="11">
        <f t="shared" si="0"/>
        <v>7.480731327137001E-2</v>
      </c>
      <c r="G20" s="38">
        <f t="shared" si="1"/>
        <v>8.6605948937214447E-2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>
      <c r="B21" s="23"/>
      <c r="C21" s="198"/>
      <c r="D21" s="69" t="s">
        <v>52</v>
      </c>
      <c r="E21" s="37">
        <v>27972</v>
      </c>
      <c r="F21" s="11">
        <f t="shared" si="0"/>
        <v>1.3577190785450097E-2</v>
      </c>
      <c r="G21" s="38">
        <f t="shared" si="1"/>
        <v>1.4542724582465963E-2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>
      <c r="B22" s="23"/>
      <c r="C22" s="198"/>
      <c r="D22" s="69" t="s">
        <v>53</v>
      </c>
      <c r="E22" s="37">
        <v>10511</v>
      </c>
      <c r="F22" s="11">
        <f t="shared" si="0"/>
        <v>5.1721049793135481E-3</v>
      </c>
      <c r="G22" s="38">
        <f t="shared" si="1"/>
        <v>5.4646996312848464E-3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>
      <c r="B23" s="23"/>
      <c r="C23" s="198"/>
      <c r="D23" s="69" t="s">
        <v>54</v>
      </c>
      <c r="E23" s="37">
        <v>5186</v>
      </c>
      <c r="F23" s="11">
        <f t="shared" si="0"/>
        <v>2.5651209826006052E-3</v>
      </c>
      <c r="G23" s="38">
        <f t="shared" si="1"/>
        <v>2.6962165624434607E-3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>
      <c r="B24" s="23"/>
      <c r="C24" s="198"/>
      <c r="D24" s="69" t="s">
        <v>55</v>
      </c>
      <c r="E24" s="37">
        <v>3391</v>
      </c>
      <c r="F24" s="11">
        <f t="shared" si="0"/>
        <v>1.6815840511844233E-3</v>
      </c>
      <c r="G24" s="38">
        <f t="shared" si="1"/>
        <v>1.7629908143551435E-3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>
      <c r="B25" s="23"/>
      <c r="C25" s="198"/>
      <c r="D25" s="69" t="s">
        <v>56</v>
      </c>
      <c r="E25" s="37">
        <v>7130</v>
      </c>
      <c r="F25" s="11">
        <f t="shared" si="0"/>
        <v>3.5416956426712232E-3</v>
      </c>
      <c r="G25" s="38">
        <f t="shared" si="1"/>
        <v>3.7069078461669635E-3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>
      <c r="B26" s="23"/>
      <c r="C26" s="198"/>
      <c r="D26" s="69" t="s">
        <v>57</v>
      </c>
      <c r="E26" s="37">
        <v>13300</v>
      </c>
      <c r="F26" s="11">
        <f t="shared" si="0"/>
        <v>6.630010518287364E-3</v>
      </c>
      <c r="G26" s="38">
        <f t="shared" si="1"/>
        <v>6.9147088855568885E-3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>
      <c r="B27" s="23"/>
      <c r="C27" s="198"/>
      <c r="D27" s="69" t="s">
        <v>58</v>
      </c>
      <c r="E27" s="37">
        <v>64727</v>
      </c>
      <c r="F27" s="11">
        <f t="shared" si="0"/>
        <v>3.2481570508799483E-2</v>
      </c>
      <c r="G27" s="38">
        <f t="shared" si="1"/>
        <v>3.3651756544018099E-2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>
      <c r="B28" s="23"/>
      <c r="C28" s="199"/>
      <c r="D28" s="70" t="s">
        <v>59</v>
      </c>
      <c r="E28" s="43">
        <v>4567</v>
      </c>
      <c r="F28" s="14">
        <f t="shared" si="0"/>
        <v>2.3687722477610251E-3</v>
      </c>
      <c r="G28" s="71">
        <f t="shared" si="1"/>
        <v>2.3743966526570161E-3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>
      <c r="B29" s="23"/>
      <c r="C29" s="15" t="s">
        <v>15</v>
      </c>
      <c r="D29" s="16"/>
      <c r="E29" s="17">
        <f>SUM(E5:E28)</f>
        <v>1923436</v>
      </c>
      <c r="F29" s="72"/>
      <c r="G29" s="6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ht="15.75" thickBot="1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</row>
    <row r="31" spans="2:18" s="29" customFormat="1"/>
    <row r="32" spans="2:18" hidden="1"/>
    <row r="33" hidden="1"/>
    <row r="34" hidden="1"/>
    <row r="35" hidden="1"/>
    <row r="36" hidden="1"/>
    <row r="37" hidden="1"/>
    <row r="38" hidden="1"/>
    <row r="39" hidden="1"/>
    <row r="40" hidden="1"/>
    <row r="41" hidden="1"/>
  </sheetData>
  <mergeCells count="3">
    <mergeCell ref="C3:G3"/>
    <mergeCell ref="C17:C28"/>
    <mergeCell ref="C5:C16"/>
  </mergeCells>
  <printOptions horizontalCentered="1"/>
  <pageMargins left="0" right="0" top="0.78740157480314965" bottom="0.78740157480314965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Índice</vt:lpstr>
      <vt:lpstr>Perfil</vt:lpstr>
      <vt:lpstr>Escolaridade</vt:lpstr>
      <vt:lpstr>Ocupação</vt:lpstr>
      <vt:lpstr>Registro</vt:lpstr>
      <vt:lpstr>Fx.Renda</vt:lpstr>
      <vt:lpstr>Despesa Transporte</vt:lpstr>
      <vt:lpstr>Respon. Despesa</vt:lpstr>
      <vt:lpstr>Meio Trabalho</vt:lpstr>
      <vt:lpstr>Meio Estudo</vt:lpstr>
      <vt:lpstr>Transporte</vt:lpstr>
      <vt:lpstr>Linha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2016-02-19T16:31:08Z</dcterms:created>
  <dcterms:modified xsi:type="dcterms:W3CDTF">2016-12-12T12:18:07Z</dcterms:modified>
</cp:coreProperties>
</file>