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Gestão" sheetId="1" r:id="rId1"/>
  </sheets>
  <definedNames>
    <definedName name="_xlnm._FilterDatabase" localSheetId="0" hidden="1">Gestão!$A$1:$A$113</definedName>
    <definedName name="_xlnm.Print_Area" localSheetId="0">Gestão!$C$1:$AE$77</definedName>
    <definedName name="_xlnm.Print_Titles" localSheetId="0">Gestão!$D:$D,Gestão!$1:$3</definedName>
  </definedNames>
  <calcPr calcId="125725"/>
</workbook>
</file>

<file path=xl/calcChain.xml><?xml version="1.0" encoding="utf-8"?>
<calcChain xmlns="http://schemas.openxmlformats.org/spreadsheetml/2006/main">
  <c r="AE3" i="1"/>
  <c r="AE4"/>
  <c r="AE7"/>
  <c r="AE8"/>
  <c r="AE9"/>
  <c r="AE12"/>
  <c r="AE13"/>
  <c r="AE14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7"/>
  <c r="AE42"/>
  <c r="AE41" s="1"/>
  <c r="AE43"/>
  <c r="AE44"/>
  <c r="AE46"/>
  <c r="AE47"/>
  <c r="AE49"/>
  <c r="AE50"/>
  <c r="AE51"/>
  <c r="AE52"/>
  <c r="AE54"/>
  <c r="AE55"/>
  <c r="AE56"/>
  <c r="AE57"/>
  <c r="AE58"/>
  <c r="AE61"/>
  <c r="AE63"/>
  <c r="AE64"/>
  <c r="AE68"/>
  <c r="AE69"/>
  <c r="AE74"/>
  <c r="AE75"/>
  <c r="AE76"/>
  <c r="C62"/>
  <c r="AE67" l="1"/>
  <c r="AE73"/>
  <c r="AE71" s="1"/>
  <c r="AE65" s="1"/>
  <c r="AE45"/>
  <c r="AE15"/>
  <c r="AE11" s="1"/>
  <c r="AE53"/>
  <c r="AE48"/>
  <c r="AE39" l="1"/>
  <c r="AE5" s="1"/>
</calcChain>
</file>

<file path=xl/sharedStrings.xml><?xml version="1.0" encoding="utf-8"?>
<sst xmlns="http://schemas.openxmlformats.org/spreadsheetml/2006/main" count="151" uniqueCount="71">
  <si>
    <t>Total</t>
  </si>
  <si>
    <t xml:space="preserve">GESTÃO SALDO INICIAL </t>
  </si>
  <si>
    <t>GESTÃO SALDO FINAL</t>
  </si>
  <si>
    <t xml:space="preserve">333.055-9 - (Banco Brasil)  </t>
  </si>
  <si>
    <t xml:space="preserve">8-3 - (Caixa Econômica)  </t>
  </si>
  <si>
    <t xml:space="preserve">195-0 - (Caixa Econômica)  </t>
  </si>
  <si>
    <t xml:space="preserve">TOTAL RECEITA </t>
  </si>
  <si>
    <t>Receita Frota Pública</t>
  </si>
  <si>
    <t xml:space="preserve">Gerenc.Crédito Eletrônico / Tx Paese </t>
  </si>
  <si>
    <t>Bilhete Único sem Cadastro</t>
  </si>
  <si>
    <t>Receita Diversas e Financeiras</t>
  </si>
  <si>
    <t>Receitas Financeiras</t>
  </si>
  <si>
    <t>Valores Desconhecidos</t>
  </si>
  <si>
    <t>Reemb. Desp. Garagem / Pátio /NDs. Terminal</t>
  </si>
  <si>
    <t xml:space="preserve">Serviços Especiais -  U S P </t>
  </si>
  <si>
    <t>Gerenc. e Operação Bilhet. Eletrôn. (SBE)</t>
  </si>
  <si>
    <t>Aluguel/Água Gatusa</t>
  </si>
  <si>
    <t>Empregados a Disposição</t>
  </si>
  <si>
    <t>Autos de Interdição</t>
  </si>
  <si>
    <t>Acordo Depósito Judicial</t>
  </si>
  <si>
    <t>Caução de Contratos / Alvarás</t>
  </si>
  <si>
    <t>Carteira Escolar</t>
  </si>
  <si>
    <t>Devolução Fundo Fixo/Viagem</t>
  </si>
  <si>
    <t>Reembolso Telefone</t>
  </si>
  <si>
    <t>Plano de Saúde</t>
  </si>
  <si>
    <t>Cópias Xerox</t>
  </si>
  <si>
    <t>Multas Contratuais</t>
  </si>
  <si>
    <t>Devolução Funcionário</t>
  </si>
  <si>
    <t>Outros</t>
  </si>
  <si>
    <t>Recurso PMSP - Aumento Capital</t>
  </si>
  <si>
    <t>Recurso PMSP - Operação Man. Sist. Mun.Tran. Col.</t>
  </si>
  <si>
    <t>PAGAMENTO REALIZADO</t>
  </si>
  <si>
    <t>PESSOAL ATIVO</t>
  </si>
  <si>
    <t>Pessoal - Folha Pagamento/Benefícios</t>
  </si>
  <si>
    <t>Pessoal - Rescisões Contratuais</t>
  </si>
  <si>
    <t>Pessoal - Enc.Sociais/Plano Saúde/Consignação</t>
  </si>
  <si>
    <t>INDENIZAÇÕES</t>
  </si>
  <si>
    <t>Indenizações - Reclamações / Acordos Trabalhistas</t>
  </si>
  <si>
    <t>Indenizações - Terc./Penhora/Bloqueio Judicial Civel</t>
  </si>
  <si>
    <t>FORNECEDOR</t>
  </si>
  <si>
    <t>Fornecedor - Pequeno (até 16.000)</t>
  </si>
  <si>
    <t>Fornecedor - Grandes (acima 16.000)</t>
  </si>
  <si>
    <t>Fornecedor - Retenções</t>
  </si>
  <si>
    <t>Fornecedor - Atrasados (CADIN)</t>
  </si>
  <si>
    <t xml:space="preserve">DIVERSOS </t>
  </si>
  <si>
    <t>Diversos - Alugueis-Equipamentos/Água/Luz/Telef.</t>
  </si>
  <si>
    <t>Diversos - Impostos/Taxas/Licenc. Veículos</t>
  </si>
  <si>
    <t>Diversos - Diversas / Fundo Fixo / Aluguel Imóveis</t>
  </si>
  <si>
    <t>Diversos - Acordo INSS</t>
  </si>
  <si>
    <t>Diversos - Encargos Financeiros</t>
  </si>
  <si>
    <t>APOSENTADORIA COMPLEMENTAR</t>
  </si>
  <si>
    <t>APOSENTADORIA SALDO INICIAL</t>
  </si>
  <si>
    <t>APOSENTADORIA SALDO FINAL</t>
  </si>
  <si>
    <t>RECEITA TOTAL</t>
  </si>
  <si>
    <t>Outras /Receita Financeira</t>
  </si>
  <si>
    <t>Recurso PMSP - Aposent. Compl. Serv. Sptrans</t>
  </si>
  <si>
    <t xml:space="preserve">PESSOAL INATIVO </t>
  </si>
  <si>
    <t>Complementação  Aposentadoria</t>
  </si>
  <si>
    <t>Encargos Sociais/Consignações/Reembolsos</t>
  </si>
  <si>
    <t>Bloqueio Judicial</t>
  </si>
  <si>
    <t>GERENCIAMENTO TRANSPORTE</t>
  </si>
  <si>
    <t>Receita Emprést. / Devolução p/Sistema</t>
  </si>
  <si>
    <t>Final</t>
  </si>
  <si>
    <t>ter</t>
  </si>
  <si>
    <t>qui</t>
  </si>
  <si>
    <t>sex</t>
  </si>
  <si>
    <t>seg</t>
  </si>
  <si>
    <t>Real</t>
  </si>
  <si>
    <t>qua</t>
  </si>
  <si>
    <t>sáb</t>
  </si>
  <si>
    <t>dom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</si>
</sst>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[$-416]mmmm\-yy;@"/>
    <numFmt numFmtId="165" formatCode="[$-416]mmmm\-yyyy;@"/>
    <numFmt numFmtId="166" formatCode="dd/mm;@"/>
    <numFmt numFmtId="167" formatCode="_-* #,##0_-;\-* #,##0_-;_-* &quot;-&quot;??_-;_-@_-"/>
    <numFmt numFmtId="168" formatCode="_(* #.0\,##0_);_(* \(#.0\,##0\);_(* &quot;-&quot;??_);_(@_)"/>
    <numFmt numFmtId="169" formatCode="_(* #,##0_);[Black]_(* \(#,##0\);_(* &quot;-&quot;??_);_(@_)"/>
    <numFmt numFmtId="170" formatCode="_(* #,##0_);[Red]_(* \(#,##0\);_(* &quot;-&quot;??_);_(@_)"/>
    <numFmt numFmtId="171" formatCode="#,##0.00_ ;[Red]\-#,##0.00\ "/>
  </numFmts>
  <fonts count="7">
    <font>
      <sz val="10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8">
    <xf numFmtId="0" fontId="0" fillId="0" borderId="0" xfId="0"/>
    <xf numFmtId="0" fontId="3" fillId="2" borderId="0" xfId="1" applyFont="1" applyFill="1" applyBorder="1" applyProtection="1"/>
    <xf numFmtId="0" fontId="3" fillId="2" borderId="0" xfId="1" applyFont="1" applyFill="1" applyProtection="1"/>
    <xf numFmtId="0" fontId="3" fillId="0" borderId="0" xfId="1" applyFont="1" applyBorder="1" applyProtection="1"/>
    <xf numFmtId="0" fontId="3" fillId="0" borderId="0" xfId="0" applyFont="1"/>
    <xf numFmtId="167" fontId="3" fillId="2" borderId="0" xfId="1" applyNumberFormat="1" applyFont="1" applyFill="1" applyProtection="1"/>
    <xf numFmtId="0" fontId="3" fillId="2" borderId="0" xfId="1" applyFont="1" applyFill="1" applyAlignment="1" applyProtection="1">
      <alignment horizontal="center"/>
    </xf>
    <xf numFmtId="0" fontId="3" fillId="0" borderId="0" xfId="1" applyFont="1" applyProtection="1"/>
    <xf numFmtId="0" fontId="4" fillId="0" borderId="0" xfId="0" applyFont="1" applyAlignment="1">
      <alignment horizontal="left"/>
    </xf>
    <xf numFmtId="168" fontId="3" fillId="0" borderId="0" xfId="1" applyNumberFormat="1" applyFont="1" applyAlignment="1" applyProtection="1">
      <alignment horizontal="left"/>
    </xf>
    <xf numFmtId="168" fontId="3" fillId="0" borderId="0" xfId="1" applyNumberFormat="1" applyFont="1" applyBorder="1" applyProtection="1"/>
    <xf numFmtId="0" fontId="3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left"/>
    </xf>
    <xf numFmtId="168" fontId="4" fillId="2" borderId="0" xfId="2" applyNumberFormat="1" applyFont="1" applyFill="1" applyBorder="1" applyAlignment="1" applyProtection="1">
      <alignment horizontal="left"/>
    </xf>
    <xf numFmtId="168" fontId="4" fillId="2" borderId="0" xfId="2" applyNumberFormat="1" applyFont="1" applyFill="1" applyBorder="1" applyAlignment="1" applyProtection="1">
      <alignment horizontal="center"/>
    </xf>
    <xf numFmtId="170" fontId="3" fillId="2" borderId="0" xfId="1" applyNumberFormat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>
      <alignment horizontal="left"/>
    </xf>
    <xf numFmtId="170" fontId="5" fillId="2" borderId="0" xfId="1" applyNumberFormat="1" applyFont="1" applyFill="1" applyBorder="1" applyAlignment="1" applyProtection="1">
      <alignment horizontal="right"/>
    </xf>
    <xf numFmtId="170" fontId="5" fillId="3" borderId="0" xfId="1" applyNumberFormat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>
      <alignment horizontal="center"/>
    </xf>
    <xf numFmtId="168" fontId="3" fillId="2" borderId="0" xfId="2" applyNumberFormat="1" applyFont="1" applyFill="1" applyBorder="1" applyAlignment="1" applyProtection="1">
      <alignment horizontal="left"/>
    </xf>
    <xf numFmtId="170" fontId="4" fillId="2" borderId="0" xfId="2" quotePrefix="1" applyNumberFormat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right"/>
    </xf>
    <xf numFmtId="0" fontId="4" fillId="3" borderId="1" xfId="1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left" vertical="center"/>
    </xf>
    <xf numFmtId="164" fontId="4" fillId="3" borderId="3" xfId="2" applyNumberFormat="1" applyFont="1" applyFill="1" applyBorder="1" applyAlignment="1" applyProtection="1">
      <alignment horizontal="right" vertical="center"/>
    </xf>
    <xf numFmtId="14" fontId="6" fillId="3" borderId="4" xfId="1" applyNumberFormat="1" applyFont="1" applyFill="1" applyBorder="1" applyAlignment="1" applyProtection="1">
      <alignment horizontal="right" vertical="center"/>
    </xf>
    <xf numFmtId="165" fontId="4" fillId="3" borderId="8" xfId="2" applyNumberFormat="1" applyFont="1" applyFill="1" applyBorder="1" applyAlignment="1" applyProtection="1">
      <alignment horizontal="left" vertical="center"/>
    </xf>
    <xf numFmtId="165" fontId="4" fillId="3" borderId="9" xfId="2" applyNumberFormat="1" applyFont="1" applyFill="1" applyBorder="1" applyAlignment="1" applyProtection="1">
      <alignment horizontal="left" vertical="center"/>
    </xf>
    <xf numFmtId="165" fontId="4" fillId="3" borderId="10" xfId="2" applyNumberFormat="1" applyFont="1" applyFill="1" applyBorder="1" applyAlignment="1" applyProtection="1">
      <alignment horizontal="right" vertical="center"/>
    </xf>
    <xf numFmtId="168" fontId="4" fillId="3" borderId="8" xfId="2" applyNumberFormat="1" applyFont="1" applyFill="1" applyBorder="1" applyAlignment="1" applyProtection="1">
      <alignment horizontal="left"/>
    </xf>
    <xf numFmtId="168" fontId="4" fillId="3" borderId="9" xfId="2" applyNumberFormat="1" applyFont="1" applyFill="1" applyBorder="1" applyAlignment="1" applyProtection="1">
      <alignment horizontal="center"/>
    </xf>
    <xf numFmtId="169" fontId="4" fillId="3" borderId="10" xfId="2" applyNumberFormat="1" applyFont="1" applyFill="1" applyBorder="1" applyAlignment="1" applyProtection="1">
      <alignment horizontal="right"/>
    </xf>
    <xf numFmtId="170" fontId="4" fillId="3" borderId="11" xfId="2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170" fontId="3" fillId="2" borderId="0" xfId="0" applyNumberFormat="1" applyFont="1" applyFill="1" applyAlignment="1">
      <alignment horizontal="right"/>
    </xf>
    <xf numFmtId="0" fontId="4" fillId="3" borderId="1" xfId="1" applyFont="1" applyFill="1" applyBorder="1" applyAlignment="1" applyProtection="1">
      <alignment horizontal="left"/>
    </xf>
    <xf numFmtId="0" fontId="4" fillId="3" borderId="2" xfId="1" applyFont="1" applyFill="1" applyBorder="1" applyAlignment="1" applyProtection="1">
      <alignment horizontal="left"/>
    </xf>
    <xf numFmtId="170" fontId="4" fillId="3" borderId="3" xfId="1" applyNumberFormat="1" applyFont="1" applyFill="1" applyBorder="1" applyAlignment="1" applyProtection="1">
      <alignment horizontal="right"/>
    </xf>
    <xf numFmtId="170" fontId="4" fillId="3" borderId="4" xfId="1" applyNumberFormat="1" applyFont="1" applyFill="1" applyBorder="1" applyAlignment="1" applyProtection="1">
      <alignment horizontal="right"/>
    </xf>
    <xf numFmtId="0" fontId="4" fillId="3" borderId="8" xfId="1" applyFont="1" applyFill="1" applyBorder="1" applyAlignment="1" applyProtection="1">
      <alignment horizontal="left"/>
    </xf>
    <xf numFmtId="0" fontId="4" fillId="3" borderId="9" xfId="1" applyFont="1" applyFill="1" applyBorder="1" applyAlignment="1" applyProtection="1">
      <alignment horizontal="left"/>
    </xf>
    <xf numFmtId="170" fontId="4" fillId="3" borderId="10" xfId="1" applyNumberFormat="1" applyFont="1" applyFill="1" applyBorder="1" applyAlignment="1" applyProtection="1">
      <alignment horizontal="right"/>
    </xf>
    <xf numFmtId="170" fontId="4" fillId="3" borderId="11" xfId="1" applyNumberFormat="1" applyFont="1" applyFill="1" applyBorder="1" applyAlignment="1" applyProtection="1">
      <alignment horizontal="right"/>
    </xf>
    <xf numFmtId="43" fontId="3" fillId="2" borderId="0" xfId="4" applyFont="1" applyFill="1" applyBorder="1" applyAlignment="1" applyProtection="1">
      <alignment horizontal="right"/>
    </xf>
    <xf numFmtId="168" fontId="4" fillId="3" borderId="1" xfId="2" applyNumberFormat="1" applyFont="1" applyFill="1" applyBorder="1" applyAlignment="1" applyProtection="1">
      <alignment horizontal="left"/>
    </xf>
    <xf numFmtId="168" fontId="4" fillId="3" borderId="2" xfId="2" applyNumberFormat="1" applyFont="1" applyFill="1" applyBorder="1" applyAlignment="1" applyProtection="1">
      <alignment horizontal="center"/>
    </xf>
    <xf numFmtId="170" fontId="4" fillId="3" borderId="3" xfId="2" applyNumberFormat="1" applyFont="1" applyFill="1" applyBorder="1" applyAlignment="1" applyProtection="1">
      <alignment horizontal="right"/>
    </xf>
    <xf numFmtId="170" fontId="4" fillId="3" borderId="4" xfId="2" applyNumberFormat="1" applyFont="1" applyFill="1" applyBorder="1" applyAlignment="1" applyProtection="1">
      <alignment horizontal="right"/>
    </xf>
    <xf numFmtId="0" fontId="6" fillId="3" borderId="5" xfId="1" applyFont="1" applyFill="1" applyBorder="1" applyAlignment="1" applyProtection="1">
      <alignment horizontal="left"/>
    </xf>
    <xf numFmtId="0" fontId="6" fillId="3" borderId="6" xfId="1" applyFont="1" applyFill="1" applyBorder="1" applyAlignment="1" applyProtection="1">
      <alignment horizontal="left"/>
    </xf>
    <xf numFmtId="170" fontId="5" fillId="3" borderId="7" xfId="1" applyNumberFormat="1" applyFont="1" applyFill="1" applyBorder="1" applyAlignment="1" applyProtection="1">
      <alignment horizontal="right"/>
    </xf>
    <xf numFmtId="0" fontId="6" fillId="3" borderId="6" xfId="1" applyFont="1" applyFill="1" applyBorder="1" applyAlignment="1" applyProtection="1">
      <alignment horizontal="right"/>
    </xf>
    <xf numFmtId="0" fontId="6" fillId="3" borderId="8" xfId="1" applyFont="1" applyFill="1" applyBorder="1" applyAlignment="1" applyProtection="1">
      <alignment horizontal="left"/>
    </xf>
    <xf numFmtId="0" fontId="6" fillId="3" borderId="9" xfId="1" applyFont="1" applyFill="1" applyBorder="1" applyAlignment="1" applyProtection="1">
      <alignment horizontal="left"/>
    </xf>
    <xf numFmtId="170" fontId="5" fillId="3" borderId="10" xfId="1" applyNumberFormat="1" applyFont="1" applyFill="1" applyBorder="1" applyAlignment="1" applyProtection="1">
      <alignment horizontal="right"/>
    </xf>
    <xf numFmtId="170" fontId="5" fillId="3" borderId="11" xfId="1" applyNumberFormat="1" applyFont="1" applyFill="1" applyBorder="1" applyAlignment="1" applyProtection="1">
      <alignment horizontal="right"/>
    </xf>
    <xf numFmtId="0" fontId="6" fillId="3" borderId="12" xfId="1" applyFont="1" applyFill="1" applyBorder="1" applyAlignment="1" applyProtection="1">
      <alignment horizontal="left"/>
    </xf>
    <xf numFmtId="0" fontId="6" fillId="3" borderId="13" xfId="1" applyFont="1" applyFill="1" applyBorder="1" applyAlignment="1" applyProtection="1">
      <alignment horizontal="left"/>
    </xf>
    <xf numFmtId="170" fontId="4" fillId="3" borderId="14" xfId="1" applyNumberFormat="1" applyFont="1" applyFill="1" applyBorder="1" applyAlignment="1" applyProtection="1">
      <alignment horizontal="right"/>
    </xf>
    <xf numFmtId="170" fontId="5" fillId="3" borderId="15" xfId="1" applyNumberFormat="1" applyFont="1" applyFill="1" applyBorder="1" applyAlignment="1" applyProtection="1">
      <alignment horizontal="right"/>
    </xf>
    <xf numFmtId="168" fontId="4" fillId="3" borderId="12" xfId="2" applyNumberFormat="1" applyFont="1" applyFill="1" applyBorder="1" applyAlignment="1" applyProtection="1">
      <alignment horizontal="left"/>
    </xf>
    <xf numFmtId="168" fontId="4" fillId="3" borderId="13" xfId="2" applyNumberFormat="1" applyFont="1" applyFill="1" applyBorder="1" applyAlignment="1" applyProtection="1">
      <alignment horizontal="center"/>
    </xf>
    <xf numFmtId="170" fontId="4" fillId="3" borderId="14" xfId="2" applyNumberFormat="1" applyFont="1" applyFill="1" applyBorder="1" applyAlignment="1" applyProtection="1">
      <alignment horizontal="right"/>
    </xf>
    <xf numFmtId="170" fontId="4" fillId="3" borderId="15" xfId="2" applyNumberFormat="1" applyFont="1" applyFill="1" applyBorder="1" applyAlignment="1" applyProtection="1">
      <alignment horizontal="right"/>
    </xf>
    <xf numFmtId="0" fontId="4" fillId="3" borderId="5" xfId="1" applyFont="1" applyFill="1" applyBorder="1" applyAlignment="1" applyProtection="1">
      <alignment horizontal="left"/>
    </xf>
    <xf numFmtId="0" fontId="4" fillId="3" borderId="6" xfId="1" applyFont="1" applyFill="1" applyBorder="1" applyAlignment="1" applyProtection="1">
      <alignment horizontal="left"/>
    </xf>
    <xf numFmtId="170" fontId="3" fillId="3" borderId="7" xfId="1" applyNumberFormat="1" applyFont="1" applyFill="1" applyBorder="1" applyAlignment="1" applyProtection="1">
      <alignment horizontal="right"/>
    </xf>
    <xf numFmtId="170" fontId="3" fillId="3" borderId="0" xfId="1" applyNumberFormat="1" applyFont="1" applyFill="1" applyBorder="1" applyAlignment="1" applyProtection="1">
      <alignment horizontal="right"/>
    </xf>
    <xf numFmtId="168" fontId="4" fillId="3" borderId="5" xfId="2" applyNumberFormat="1" applyFont="1" applyFill="1" applyBorder="1" applyAlignment="1" applyProtection="1">
      <alignment horizontal="left"/>
    </xf>
    <xf numFmtId="168" fontId="4" fillId="3" borderId="6" xfId="2" applyNumberFormat="1" applyFont="1" applyFill="1" applyBorder="1" applyAlignment="1" applyProtection="1">
      <alignment horizontal="center"/>
    </xf>
    <xf numFmtId="170" fontId="4" fillId="3" borderId="7" xfId="2" applyNumberFormat="1" applyFont="1" applyFill="1" applyBorder="1" applyAlignment="1" applyProtection="1">
      <alignment horizontal="right"/>
    </xf>
    <xf numFmtId="170" fontId="4" fillId="3" borderId="0" xfId="2" applyNumberFormat="1" applyFont="1" applyFill="1" applyBorder="1" applyAlignment="1" applyProtection="1">
      <alignment horizontal="right"/>
    </xf>
    <xf numFmtId="0" fontId="4" fillId="3" borderId="1" xfId="1" quotePrefix="1" applyFont="1" applyFill="1" applyBorder="1" applyAlignment="1" applyProtection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1" applyFont="1" applyFill="1" applyBorder="1" applyAlignment="1" applyProtection="1">
      <alignment horizontal="left" vertical="center"/>
    </xf>
    <xf numFmtId="0" fontId="3" fillId="3" borderId="9" xfId="1" applyFont="1" applyFill="1" applyBorder="1" applyAlignment="1" applyProtection="1">
      <alignment horizontal="center" vertical="center"/>
    </xf>
    <xf numFmtId="170" fontId="4" fillId="3" borderId="10" xfId="2" applyNumberFormat="1" applyFont="1" applyFill="1" applyBorder="1" applyAlignment="1" applyProtection="1">
      <alignment horizontal="right"/>
    </xf>
    <xf numFmtId="0" fontId="3" fillId="3" borderId="0" xfId="1" applyFont="1" applyFill="1" applyBorder="1" applyProtection="1"/>
    <xf numFmtId="0" fontId="4" fillId="3" borderId="0" xfId="0" applyFont="1" applyFill="1" applyAlignment="1">
      <alignment horizontal="left"/>
    </xf>
    <xf numFmtId="0" fontId="3" fillId="4" borderId="0" xfId="1" applyFont="1" applyFill="1" applyBorder="1" applyProtection="1"/>
    <xf numFmtId="0" fontId="4" fillId="4" borderId="0" xfId="0" applyFont="1" applyFill="1" applyAlignment="1">
      <alignment horizontal="left"/>
    </xf>
    <xf numFmtId="165" fontId="4" fillId="4" borderId="5" xfId="2" applyNumberFormat="1" applyFont="1" applyFill="1" applyBorder="1" applyAlignment="1" applyProtection="1">
      <alignment horizontal="left" vertical="center"/>
    </xf>
    <xf numFmtId="165" fontId="4" fillId="4" borderId="6" xfId="2" applyNumberFormat="1" applyFont="1" applyFill="1" applyBorder="1" applyAlignment="1" applyProtection="1">
      <alignment horizontal="left" vertical="center"/>
    </xf>
    <xf numFmtId="164" fontId="4" fillId="4" borderId="7" xfId="2" applyNumberFormat="1" applyFont="1" applyFill="1" applyBorder="1" applyAlignment="1" applyProtection="1">
      <alignment horizontal="right" vertical="center"/>
    </xf>
    <xf numFmtId="166" fontId="5" fillId="4" borderId="0" xfId="1" applyNumberFormat="1" applyFont="1" applyFill="1" applyBorder="1" applyAlignment="1" applyProtection="1">
      <alignment horizontal="right" vertical="center"/>
    </xf>
    <xf numFmtId="0" fontId="3" fillId="3" borderId="0" xfId="1" applyFont="1" applyFill="1" applyProtection="1"/>
    <xf numFmtId="38" fontId="4" fillId="3" borderId="11" xfId="1" applyNumberFormat="1" applyFont="1" applyFill="1" applyBorder="1" applyAlignment="1" applyProtection="1">
      <alignment horizontal="right" vertical="center"/>
    </xf>
    <xf numFmtId="168" fontId="4" fillId="4" borderId="1" xfId="2" applyNumberFormat="1" applyFont="1" applyFill="1" applyBorder="1" applyAlignment="1" applyProtection="1">
      <alignment horizontal="left"/>
    </xf>
    <xf numFmtId="168" fontId="4" fillId="4" borderId="2" xfId="2" applyNumberFormat="1" applyFont="1" applyFill="1" applyBorder="1" applyAlignment="1" applyProtection="1">
      <alignment horizontal="center"/>
    </xf>
    <xf numFmtId="169" fontId="4" fillId="4" borderId="3" xfId="1" applyNumberFormat="1" applyFont="1" applyFill="1" applyBorder="1" applyAlignment="1" applyProtection="1">
      <alignment horizontal="right"/>
    </xf>
    <xf numFmtId="170" fontId="4" fillId="4" borderId="4" xfId="1" applyNumberFormat="1" applyFont="1" applyFill="1" applyBorder="1" applyAlignment="1" applyProtection="1">
      <alignment horizontal="right"/>
    </xf>
    <xf numFmtId="0" fontId="3" fillId="2" borderId="0" xfId="0" applyFont="1" applyFill="1"/>
    <xf numFmtId="0" fontId="4" fillId="2" borderId="0" xfId="0" applyFont="1" applyFill="1"/>
    <xf numFmtId="0" fontId="3" fillId="4" borderId="0" xfId="1" applyFont="1" applyFill="1" applyProtection="1"/>
    <xf numFmtId="0" fontId="4" fillId="4" borderId="5" xfId="1" applyFont="1" applyFill="1" applyBorder="1" applyAlignment="1" applyProtection="1">
      <alignment horizontal="left"/>
    </xf>
    <xf numFmtId="0" fontId="4" fillId="4" borderId="6" xfId="1" applyFont="1" applyFill="1" applyBorder="1" applyAlignment="1" applyProtection="1">
      <alignment horizontal="left"/>
    </xf>
    <xf numFmtId="170" fontId="4" fillId="4" borderId="7" xfId="1" applyNumberFormat="1" applyFont="1" applyFill="1" applyBorder="1" applyAlignment="1" applyProtection="1">
      <alignment horizontal="right"/>
    </xf>
    <xf numFmtId="170" fontId="4" fillId="4" borderId="0" xfId="1" applyNumberFormat="1" applyFont="1" applyFill="1" applyBorder="1" applyAlignment="1" applyProtection="1">
      <alignment horizontal="right"/>
    </xf>
    <xf numFmtId="0" fontId="4" fillId="2" borderId="0" xfId="0" applyFont="1" applyFill="1" applyAlignment="1">
      <alignment horizontal="left"/>
    </xf>
    <xf numFmtId="0" fontId="6" fillId="4" borderId="5" xfId="1" applyFont="1" applyFill="1" applyBorder="1" applyAlignment="1" applyProtection="1">
      <alignment horizontal="left"/>
    </xf>
    <xf numFmtId="0" fontId="6" fillId="4" borderId="6" xfId="1" applyFont="1" applyFill="1" applyBorder="1" applyAlignment="1" applyProtection="1">
      <alignment horizontal="left"/>
    </xf>
    <xf numFmtId="170" fontId="5" fillId="4" borderId="7" xfId="1" applyNumberFormat="1" applyFont="1" applyFill="1" applyBorder="1" applyAlignment="1" applyProtection="1">
      <alignment horizontal="right"/>
    </xf>
    <xf numFmtId="170" fontId="5" fillId="4" borderId="0" xfId="1" applyNumberFormat="1" applyFont="1" applyFill="1" applyBorder="1" applyAlignment="1" applyProtection="1">
      <alignment horizontal="right"/>
    </xf>
    <xf numFmtId="0" fontId="3" fillId="4" borderId="0" xfId="0" applyFont="1" applyFill="1"/>
    <xf numFmtId="0" fontId="6" fillId="4" borderId="6" xfId="1" applyFont="1" applyFill="1" applyBorder="1" applyAlignment="1" applyProtection="1">
      <alignment horizontal="right"/>
    </xf>
    <xf numFmtId="0" fontId="3" fillId="3" borderId="0" xfId="0" applyFont="1" applyFill="1"/>
    <xf numFmtId="0" fontId="4" fillId="2" borderId="0" xfId="0" applyFont="1" applyFill="1" applyAlignment="1">
      <alignment horizontal="center"/>
    </xf>
    <xf numFmtId="170" fontId="3" fillId="4" borderId="7" xfId="1" applyNumberFormat="1" applyFont="1" applyFill="1" applyBorder="1" applyAlignment="1" applyProtection="1">
      <alignment horizontal="right"/>
    </xf>
    <xf numFmtId="170" fontId="3" fillId="4" borderId="0" xfId="1" applyNumberFormat="1" applyFont="1" applyFill="1" applyBorder="1" applyAlignment="1" applyProtection="1">
      <alignment horizontal="right"/>
    </xf>
    <xf numFmtId="0" fontId="3" fillId="4" borderId="0" xfId="1" quotePrefix="1" applyFont="1" applyFill="1" applyProtection="1"/>
    <xf numFmtId="168" fontId="4" fillId="4" borderId="5" xfId="2" applyNumberFormat="1" applyFont="1" applyFill="1" applyBorder="1" applyAlignment="1" applyProtection="1">
      <alignment horizontal="left"/>
    </xf>
    <xf numFmtId="168" fontId="4" fillId="4" borderId="6" xfId="2" applyNumberFormat="1" applyFont="1" applyFill="1" applyBorder="1" applyAlignment="1" applyProtection="1">
      <alignment horizontal="center"/>
    </xf>
    <xf numFmtId="170" fontId="4" fillId="4" borderId="7" xfId="2" applyNumberFormat="1" applyFont="1" applyFill="1" applyBorder="1" applyAlignment="1" applyProtection="1">
      <alignment horizontal="right"/>
    </xf>
    <xf numFmtId="170" fontId="4" fillId="4" borderId="0" xfId="2" applyNumberFormat="1" applyFont="1" applyFill="1" applyBorder="1" applyAlignment="1" applyProtection="1">
      <alignment horizontal="right"/>
    </xf>
    <xf numFmtId="0" fontId="6" fillId="4" borderId="8" xfId="1" applyFont="1" applyFill="1" applyBorder="1" applyAlignment="1" applyProtection="1">
      <alignment horizontal="left"/>
    </xf>
    <xf numFmtId="0" fontId="6" fillId="4" borderId="9" xfId="1" applyFont="1" applyFill="1" applyBorder="1" applyAlignment="1" applyProtection="1">
      <alignment horizontal="left"/>
    </xf>
    <xf numFmtId="170" fontId="5" fillId="4" borderId="10" xfId="1" applyNumberFormat="1" applyFont="1" applyFill="1" applyBorder="1" applyAlignment="1" applyProtection="1">
      <alignment horizontal="right"/>
    </xf>
    <xf numFmtId="170" fontId="5" fillId="4" borderId="11" xfId="1" applyNumberFormat="1" applyFont="1" applyFill="1" applyBorder="1" applyAlignment="1" applyProtection="1">
      <alignment horizontal="right"/>
    </xf>
    <xf numFmtId="0" fontId="3" fillId="4" borderId="6" xfId="0" applyFont="1" applyFill="1" applyBorder="1" applyAlignment="1">
      <alignment horizontal="center" vertical="center"/>
    </xf>
    <xf numFmtId="170" fontId="4" fillId="4" borderId="3" xfId="1" applyNumberFormat="1" applyFont="1" applyFill="1" applyBorder="1" applyAlignment="1" applyProtection="1">
      <alignment horizontal="right"/>
    </xf>
    <xf numFmtId="0" fontId="4" fillId="4" borderId="8" xfId="1" applyFont="1" applyFill="1" applyBorder="1" applyAlignment="1" applyProtection="1">
      <alignment horizontal="left"/>
    </xf>
    <xf numFmtId="0" fontId="4" fillId="4" borderId="9" xfId="1" applyFont="1" applyFill="1" applyBorder="1" applyAlignment="1" applyProtection="1">
      <alignment horizontal="left"/>
    </xf>
    <xf numFmtId="170" fontId="3" fillId="4" borderId="10" xfId="1" applyNumberFormat="1" applyFont="1" applyFill="1" applyBorder="1" applyAlignment="1" applyProtection="1">
      <alignment horizontal="right"/>
    </xf>
    <xf numFmtId="170" fontId="3" fillId="4" borderId="11" xfId="1" applyNumberFormat="1" applyFont="1" applyFill="1" applyBorder="1" applyAlignment="1" applyProtection="1">
      <alignment horizontal="right"/>
    </xf>
    <xf numFmtId="170" fontId="3" fillId="2" borderId="0" xfId="0" applyNumberFormat="1" applyFont="1" applyFill="1" applyBorder="1" applyAlignment="1">
      <alignment horizontal="right"/>
    </xf>
    <xf numFmtId="170" fontId="6" fillId="3" borderId="14" xfId="1" applyNumberFormat="1" applyFont="1" applyFill="1" applyBorder="1" applyAlignment="1" applyProtection="1">
      <alignment horizontal="right"/>
    </xf>
    <xf numFmtId="170" fontId="3" fillId="3" borderId="10" xfId="1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right"/>
    </xf>
    <xf numFmtId="22" fontId="4" fillId="2" borderId="0" xfId="1" applyNumberFormat="1" applyFont="1" applyFill="1" applyAlignment="1" applyProtection="1">
      <alignment horizontal="left"/>
    </xf>
    <xf numFmtId="22" fontId="4" fillId="2" borderId="0" xfId="1" applyNumberFormat="1" applyFont="1" applyFill="1" applyBorder="1" applyAlignment="1" applyProtection="1">
      <alignment horizontal="left"/>
    </xf>
    <xf numFmtId="0" fontId="3" fillId="2" borderId="0" xfId="1" applyFont="1" applyFill="1" applyAlignment="1" applyProtection="1">
      <alignment horizontal="right"/>
    </xf>
    <xf numFmtId="168" fontId="3" fillId="2" borderId="0" xfId="1" applyNumberFormat="1" applyFont="1" applyFill="1" applyAlignment="1" applyProtection="1">
      <alignment horizontal="left"/>
    </xf>
    <xf numFmtId="168" fontId="3" fillId="2" borderId="0" xfId="1" applyNumberFormat="1" applyFont="1" applyFill="1" applyBorder="1" applyProtection="1"/>
    <xf numFmtId="171" fontId="3" fillId="2" borderId="0" xfId="1" applyNumberFormat="1" applyFont="1" applyFill="1" applyAlignment="1" applyProtection="1">
      <alignment horizontal="right"/>
    </xf>
  </cellXfs>
  <cellStyles count="8">
    <cellStyle name="Normal" xfId="0" builtinId="0"/>
    <cellStyle name="Normal 2" xfId="1"/>
    <cellStyle name="Normal 3" xfId="3"/>
    <cellStyle name="Separador de milhares 2" xfId="4"/>
    <cellStyle name="Separador de milhares 2 2" xfId="2"/>
    <cellStyle name="Separador de milhares 2 2 2" xfId="5"/>
    <cellStyle name="Separador de milhares 3" xfId="6"/>
    <cellStyle name="Separador de milhares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257175</xdr:rowOff>
    </xdr:from>
    <xdr:to>
      <xdr:col>8</xdr:col>
      <xdr:colOff>897087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6381750" y="571500"/>
          <a:ext cx="544765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950876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950876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950876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950876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1057627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1057627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1057627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1057627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950876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950876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950876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950876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1057627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1057627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1057627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1057627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950876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1057627</xdr:colOff>
      <xdr:row>4</xdr:row>
      <xdr:rowOff>276226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743058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743058</xdr:colOff>
      <xdr:row>4</xdr:row>
      <xdr:rowOff>276226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819258</xdr:colOff>
      <xdr:row>4</xdr:row>
      <xdr:rowOff>276226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819258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819258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819258</xdr:colOff>
      <xdr:row>4</xdr:row>
      <xdr:rowOff>276226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743058</xdr:colOff>
      <xdr:row>4</xdr:row>
      <xdr:rowOff>276226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743058</xdr:colOff>
      <xdr:row>4</xdr:row>
      <xdr:rowOff>276226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819258</xdr:colOff>
      <xdr:row>4</xdr:row>
      <xdr:rowOff>276226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819258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819258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819258</xdr:colOff>
      <xdr:row>4</xdr:row>
      <xdr:rowOff>276226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743058</xdr:colOff>
      <xdr:row>4</xdr:row>
      <xdr:rowOff>276226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819258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398425</xdr:colOff>
      <xdr:row>4</xdr:row>
      <xdr:rowOff>276226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398425</xdr:colOff>
      <xdr:row>4</xdr:row>
      <xdr:rowOff>276226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398425</xdr:colOff>
      <xdr:row>4</xdr:row>
      <xdr:rowOff>276226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398425</xdr:colOff>
      <xdr:row>4</xdr:row>
      <xdr:rowOff>276226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398425</xdr:colOff>
      <xdr:row>4</xdr:row>
      <xdr:rowOff>276226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322227</xdr:colOff>
      <xdr:row>4</xdr:row>
      <xdr:rowOff>276226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322227</xdr:colOff>
      <xdr:row>4</xdr:row>
      <xdr:rowOff>276226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493677</xdr:colOff>
      <xdr:row>4</xdr:row>
      <xdr:rowOff>238126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398427</xdr:colOff>
      <xdr:row>4</xdr:row>
      <xdr:rowOff>276226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398427</xdr:colOff>
      <xdr:row>4</xdr:row>
      <xdr:rowOff>238126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398427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493677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398427</xdr:colOff>
      <xdr:row>4</xdr:row>
      <xdr:rowOff>276226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322227</xdr:colOff>
      <xdr:row>4</xdr:row>
      <xdr:rowOff>276226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322227</xdr:colOff>
      <xdr:row>4</xdr:row>
      <xdr:rowOff>276226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493677</xdr:colOff>
      <xdr:row>4</xdr:row>
      <xdr:rowOff>238126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398427</xdr:colOff>
      <xdr:row>4</xdr:row>
      <xdr:rowOff>276226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398427</xdr:colOff>
      <xdr:row>4</xdr:row>
      <xdr:rowOff>238126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398427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493677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398427</xdr:colOff>
      <xdr:row>4</xdr:row>
      <xdr:rowOff>276226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322227</xdr:colOff>
      <xdr:row>4</xdr:row>
      <xdr:rowOff>276226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303901</xdr:rowOff>
    </xdr:from>
    <xdr:to>
      <xdr:col>5</xdr:col>
      <xdr:colOff>133297</xdr:colOff>
      <xdr:row>4</xdr:row>
      <xdr:rowOff>284852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5153025" y="618226"/>
          <a:ext cx="1421553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493677</xdr:colOff>
      <xdr:row>4</xdr:row>
      <xdr:rowOff>238126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398427</xdr:colOff>
      <xdr:row>4</xdr:row>
      <xdr:rowOff>276226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285859</xdr:colOff>
      <xdr:row>4</xdr:row>
      <xdr:rowOff>238126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190609</xdr:colOff>
      <xdr:row>4</xdr:row>
      <xdr:rowOff>276226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190609</xdr:colOff>
      <xdr:row>4</xdr:row>
      <xdr:rowOff>238126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190609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285859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190609</xdr:colOff>
      <xdr:row>4</xdr:row>
      <xdr:rowOff>276226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285859</xdr:colOff>
      <xdr:row>4</xdr:row>
      <xdr:rowOff>238126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190609</xdr:colOff>
      <xdr:row>4</xdr:row>
      <xdr:rowOff>276226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190609</xdr:colOff>
      <xdr:row>4</xdr:row>
      <xdr:rowOff>238126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190609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285859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190609</xdr:colOff>
      <xdr:row>4</xdr:row>
      <xdr:rowOff>276226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285859</xdr:colOff>
      <xdr:row>4</xdr:row>
      <xdr:rowOff>238126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190609</xdr:colOff>
      <xdr:row>4</xdr:row>
      <xdr:rowOff>276226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190609</xdr:colOff>
      <xdr:row>4</xdr:row>
      <xdr:rowOff>238126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95357</xdr:colOff>
      <xdr:row>4</xdr:row>
      <xdr:rowOff>276226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95357</xdr:colOff>
      <xdr:row>4</xdr:row>
      <xdr:rowOff>276226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95357</xdr:colOff>
      <xdr:row>4</xdr:row>
      <xdr:rowOff>276226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95357</xdr:colOff>
      <xdr:row>4</xdr:row>
      <xdr:rowOff>276226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95357</xdr:colOff>
      <xdr:row>4</xdr:row>
      <xdr:rowOff>276226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3"/>
  <sheetViews>
    <sheetView showGridLines="0" tabSelected="1" zoomScale="80" zoomScaleNormal="80" zoomScaleSheetLayoutView="50" workbookViewId="0">
      <pane xSplit="4" ySplit="5" topLeftCell="V6" activePane="bottomRight" state="frozen"/>
      <selection pane="topRight" activeCell="E1" sqref="E1"/>
      <selection pane="bottomLeft" activeCell="A6" sqref="A6"/>
      <selection pane="bottomRight" activeCell="AD1" sqref="AD1"/>
    </sheetView>
  </sheetViews>
  <sheetFormatPr defaultColWidth="9" defaultRowHeight="0" customHeight="1" zeroHeight="1"/>
  <cols>
    <col min="1" max="1" width="3.85546875" style="7" customWidth="1"/>
    <col min="2" max="2" width="9.7109375" style="8" customWidth="1"/>
    <col min="3" max="3" width="30.5703125" style="9" customWidth="1"/>
    <col min="4" max="4" width="33.140625" style="10" customWidth="1"/>
    <col min="5" max="5" width="19.28515625" style="11" bestFit="1" customWidth="1"/>
    <col min="6" max="14" width="16.5703125" style="11" customWidth="1"/>
    <col min="15" max="15" width="16.5703125" style="11" hidden="1" customWidth="1"/>
    <col min="16" max="18" width="16.5703125" style="11" customWidth="1"/>
    <col min="19" max="20" width="16.5703125" style="11" hidden="1" customWidth="1"/>
    <col min="21" max="25" width="16.5703125" style="11" customWidth="1"/>
    <col min="26" max="27" width="16.5703125" style="11" hidden="1" customWidth="1"/>
    <col min="28" max="30" width="16.5703125" style="11" customWidth="1"/>
    <col min="31" max="31" width="21.28515625" style="11" customWidth="1"/>
    <col min="32" max="32" width="17.42578125" style="7" customWidth="1"/>
    <col min="33" max="33" width="9" style="7"/>
    <col min="34" max="34" width="16.5703125" style="7" customWidth="1"/>
    <col min="35" max="48" width="9" style="7"/>
    <col min="49" max="52" width="17.42578125" style="7" customWidth="1"/>
    <col min="53" max="60" width="9" style="7"/>
    <col min="61" max="65" width="17.42578125" style="7" customWidth="1"/>
    <col min="66" max="16384" width="9" style="7"/>
  </cols>
  <sheetData>
    <row r="1" spans="1:32" s="1" customFormat="1" ht="24.95" customHeight="1" thickTop="1">
      <c r="A1" s="81"/>
      <c r="B1" s="82"/>
      <c r="C1" s="24" t="s">
        <v>60</v>
      </c>
      <c r="D1" s="25"/>
      <c r="E1" s="26" t="s">
        <v>0</v>
      </c>
      <c r="F1" s="27">
        <v>42675</v>
      </c>
      <c r="G1" s="27">
        <v>42677</v>
      </c>
      <c r="H1" s="27">
        <v>42678</v>
      </c>
      <c r="I1" s="27">
        <v>42681</v>
      </c>
      <c r="J1" s="27">
        <v>42682</v>
      </c>
      <c r="K1" s="27">
        <v>42683</v>
      </c>
      <c r="L1" s="27">
        <v>42684</v>
      </c>
      <c r="M1" s="27">
        <v>42685</v>
      </c>
      <c r="N1" s="27">
        <v>42688</v>
      </c>
      <c r="O1" s="27">
        <v>42689</v>
      </c>
      <c r="P1" s="27">
        <v>42690</v>
      </c>
      <c r="Q1" s="27">
        <v>42691</v>
      </c>
      <c r="R1" s="27">
        <v>42692</v>
      </c>
      <c r="S1" s="27">
        <v>42693</v>
      </c>
      <c r="T1" s="27">
        <v>42694</v>
      </c>
      <c r="U1" s="27">
        <v>42695</v>
      </c>
      <c r="V1" s="27">
        <v>42696</v>
      </c>
      <c r="W1" s="27">
        <v>42697</v>
      </c>
      <c r="X1" s="27">
        <v>42698</v>
      </c>
      <c r="Y1" s="27">
        <v>42699</v>
      </c>
      <c r="Z1" s="27">
        <v>42700</v>
      </c>
      <c r="AA1" s="27">
        <v>42701</v>
      </c>
      <c r="AB1" s="27">
        <v>42702</v>
      </c>
      <c r="AC1" s="27">
        <v>42703</v>
      </c>
      <c r="AD1" s="27">
        <v>42704</v>
      </c>
      <c r="AE1" s="26" t="s">
        <v>0</v>
      </c>
    </row>
    <row r="2" spans="1:32" s="1" customFormat="1" ht="24.95" customHeight="1">
      <c r="A2" s="83"/>
      <c r="B2" s="84"/>
      <c r="C2" s="85">
        <v>42675</v>
      </c>
      <c r="D2" s="86"/>
      <c r="E2" s="87" t="s">
        <v>62</v>
      </c>
      <c r="F2" s="88" t="s">
        <v>63</v>
      </c>
      <c r="G2" s="88" t="s">
        <v>64</v>
      </c>
      <c r="H2" s="88" t="s">
        <v>65</v>
      </c>
      <c r="I2" s="88" t="s">
        <v>66</v>
      </c>
      <c r="J2" s="88" t="s">
        <v>63</v>
      </c>
      <c r="K2" s="88" t="s">
        <v>68</v>
      </c>
      <c r="L2" s="88" t="s">
        <v>64</v>
      </c>
      <c r="M2" s="88" t="s">
        <v>65</v>
      </c>
      <c r="N2" s="88" t="s">
        <v>66</v>
      </c>
      <c r="O2" s="88" t="s">
        <v>63</v>
      </c>
      <c r="P2" s="88" t="s">
        <v>68</v>
      </c>
      <c r="Q2" s="88" t="s">
        <v>64</v>
      </c>
      <c r="R2" s="88" t="s">
        <v>65</v>
      </c>
      <c r="S2" s="88" t="s">
        <v>69</v>
      </c>
      <c r="T2" s="88" t="s">
        <v>70</v>
      </c>
      <c r="U2" s="88" t="s">
        <v>66</v>
      </c>
      <c r="V2" s="88" t="s">
        <v>63</v>
      </c>
      <c r="W2" s="88" t="s">
        <v>68</v>
      </c>
      <c r="X2" s="88" t="s">
        <v>64</v>
      </c>
      <c r="Y2" s="88" t="s">
        <v>65</v>
      </c>
      <c r="Z2" s="88" t="s">
        <v>69</v>
      </c>
      <c r="AA2" s="88" t="s">
        <v>70</v>
      </c>
      <c r="AB2" s="88" t="s">
        <v>66</v>
      </c>
      <c r="AC2" s="88" t="s">
        <v>63</v>
      </c>
      <c r="AD2" s="88" t="s">
        <v>68</v>
      </c>
      <c r="AE2" s="87"/>
    </row>
    <row r="3" spans="1:32" s="2" customFormat="1" ht="24.95" customHeight="1" thickBot="1">
      <c r="A3" s="89"/>
      <c r="B3" s="82"/>
      <c r="C3" s="28"/>
      <c r="D3" s="29"/>
      <c r="E3" s="30">
        <v>42644</v>
      </c>
      <c r="F3" s="90" t="s">
        <v>67</v>
      </c>
      <c r="G3" s="90" t="s">
        <v>67</v>
      </c>
      <c r="H3" s="90" t="s">
        <v>67</v>
      </c>
      <c r="I3" s="90" t="s">
        <v>67</v>
      </c>
      <c r="J3" s="90" t="s">
        <v>67</v>
      </c>
      <c r="K3" s="90" t="s">
        <v>67</v>
      </c>
      <c r="L3" s="90" t="s">
        <v>67</v>
      </c>
      <c r="M3" s="90" t="s">
        <v>67</v>
      </c>
      <c r="N3" s="90" t="s">
        <v>67</v>
      </c>
      <c r="O3" s="90"/>
      <c r="P3" s="90" t="s">
        <v>67</v>
      </c>
      <c r="Q3" s="90" t="s">
        <v>67</v>
      </c>
      <c r="R3" s="90" t="s">
        <v>67</v>
      </c>
      <c r="S3" s="90"/>
      <c r="T3" s="90"/>
      <c r="U3" s="90" t="s">
        <v>67</v>
      </c>
      <c r="V3" s="90" t="s">
        <v>67</v>
      </c>
      <c r="W3" s="90" t="s">
        <v>67</v>
      </c>
      <c r="X3" s="90" t="s">
        <v>67</v>
      </c>
      <c r="Y3" s="90" t="s">
        <v>67</v>
      </c>
      <c r="Z3" s="90"/>
      <c r="AA3" s="90"/>
      <c r="AB3" s="90" t="s">
        <v>67</v>
      </c>
      <c r="AC3" s="90" t="s">
        <v>67</v>
      </c>
      <c r="AD3" s="90" t="s">
        <v>67</v>
      </c>
      <c r="AE3" s="30">
        <f>+C2</f>
        <v>42675</v>
      </c>
    </row>
    <row r="4" spans="1:32" s="3" customFormat="1" ht="24.95" customHeight="1" thickTop="1">
      <c r="A4" s="83"/>
      <c r="B4" s="84"/>
      <c r="C4" s="91" t="s">
        <v>1</v>
      </c>
      <c r="D4" s="92"/>
      <c r="E4" s="93"/>
      <c r="F4" s="94">
        <v>2910521.1720000729</v>
      </c>
      <c r="G4" s="94">
        <v>9654082.3920000736</v>
      </c>
      <c r="H4" s="94">
        <v>8235271.7820000742</v>
      </c>
      <c r="I4" s="94">
        <v>11074426.732000075</v>
      </c>
      <c r="J4" s="94">
        <v>5495199.4720000736</v>
      </c>
      <c r="K4" s="94">
        <v>4648127.1720000738</v>
      </c>
      <c r="L4" s="94">
        <v>4466395.5420000739</v>
      </c>
      <c r="M4" s="94">
        <v>16783950.722000074</v>
      </c>
      <c r="N4" s="94">
        <v>9031897.0520000756</v>
      </c>
      <c r="O4" s="94"/>
      <c r="P4" s="94">
        <v>8100083.5320000742</v>
      </c>
      <c r="Q4" s="94">
        <v>7787896.122000074</v>
      </c>
      <c r="R4" s="94">
        <v>15333158.772000074</v>
      </c>
      <c r="S4" s="94"/>
      <c r="T4" s="94"/>
      <c r="U4" s="94">
        <v>10212638.402000073</v>
      </c>
      <c r="V4" s="94">
        <v>10171991.712000074</v>
      </c>
      <c r="W4" s="94">
        <v>10117809.342000075</v>
      </c>
      <c r="X4" s="94">
        <v>9747879.4420000762</v>
      </c>
      <c r="Y4" s="94">
        <v>9268203.7820000779</v>
      </c>
      <c r="Z4" s="94"/>
      <c r="AA4" s="94"/>
      <c r="AB4" s="94">
        <v>12025999.492000077</v>
      </c>
      <c r="AC4" s="94">
        <v>12513575.502000077</v>
      </c>
      <c r="AD4" s="94">
        <v>6300726.3120000763</v>
      </c>
      <c r="AE4" s="123">
        <f>+E5</f>
        <v>2910521.1720000729</v>
      </c>
    </row>
    <row r="5" spans="1:32" s="3" customFormat="1" ht="24.95" customHeight="1" thickBot="1">
      <c r="A5" s="81"/>
      <c r="B5" s="82"/>
      <c r="C5" s="31" t="s">
        <v>2</v>
      </c>
      <c r="D5" s="32"/>
      <c r="E5" s="33">
        <v>2910521.1720000729</v>
      </c>
      <c r="F5" s="34">
        <v>9654082.3920000736</v>
      </c>
      <c r="G5" s="34">
        <v>8235271.7820000742</v>
      </c>
      <c r="H5" s="34">
        <v>11074426.732000075</v>
      </c>
      <c r="I5" s="34">
        <v>5495199.4720000736</v>
      </c>
      <c r="J5" s="34">
        <v>4648127.1720000738</v>
      </c>
      <c r="K5" s="34">
        <v>4466395.5420000739</v>
      </c>
      <c r="L5" s="34">
        <v>16783950.722000074</v>
      </c>
      <c r="M5" s="34">
        <v>9031897.0520000756</v>
      </c>
      <c r="N5" s="34">
        <v>8100083.5320000742</v>
      </c>
      <c r="O5" s="34"/>
      <c r="P5" s="34">
        <v>7787896.122000074</v>
      </c>
      <c r="Q5" s="34">
        <v>15333158.772000074</v>
      </c>
      <c r="R5" s="34">
        <v>10212638.402000073</v>
      </c>
      <c r="S5" s="34"/>
      <c r="T5" s="34"/>
      <c r="U5" s="34">
        <v>10171991.712000074</v>
      </c>
      <c r="V5" s="34">
        <v>10117809.342000075</v>
      </c>
      <c r="W5" s="34">
        <v>9747879.4420000762</v>
      </c>
      <c r="X5" s="34">
        <v>9268203.7820000779</v>
      </c>
      <c r="Y5" s="34">
        <v>12025999.492000077</v>
      </c>
      <c r="Z5" s="34"/>
      <c r="AA5" s="34"/>
      <c r="AB5" s="34">
        <v>12513575.502000077</v>
      </c>
      <c r="AC5" s="34">
        <v>6300726.3120000763</v>
      </c>
      <c r="AD5" s="34">
        <v>2745454.1820000764</v>
      </c>
      <c r="AE5" s="80">
        <f>+AE4+AE11-AE39</f>
        <v>2745454.1820000783</v>
      </c>
    </row>
    <row r="6" spans="1:32" s="4" customFormat="1" ht="24.95" customHeight="1" thickTop="1" thickBot="1">
      <c r="A6" s="95"/>
      <c r="B6" s="96"/>
      <c r="C6" s="35"/>
      <c r="D6" s="36"/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128"/>
    </row>
    <row r="7" spans="1:32" s="2" customFormat="1" ht="24.95" customHeight="1" thickTop="1">
      <c r="A7" s="89"/>
      <c r="B7" s="82"/>
      <c r="C7" s="39"/>
      <c r="D7" s="40" t="s">
        <v>3</v>
      </c>
      <c r="E7" s="41"/>
      <c r="F7" s="42">
        <v>77668.63</v>
      </c>
      <c r="G7" s="42">
        <v>18046.189999999999</v>
      </c>
      <c r="H7" s="42">
        <v>23556.870000000003</v>
      </c>
      <c r="I7" s="42">
        <v>26595.730000000003</v>
      </c>
      <c r="J7" s="42">
        <v>37395</v>
      </c>
      <c r="K7" s="42">
        <v>39221.840000000004</v>
      </c>
      <c r="L7" s="42">
        <v>31405.54</v>
      </c>
      <c r="M7" s="42">
        <v>37406.469999999994</v>
      </c>
      <c r="N7" s="42">
        <v>3481.02</v>
      </c>
      <c r="O7" s="42"/>
      <c r="P7" s="42">
        <v>9795.52</v>
      </c>
      <c r="Q7" s="42">
        <v>27760.850000000002</v>
      </c>
      <c r="R7" s="42">
        <v>82079.37</v>
      </c>
      <c r="S7" s="42"/>
      <c r="T7" s="42"/>
      <c r="U7" s="42">
        <v>11161.75</v>
      </c>
      <c r="V7" s="42">
        <v>11965.36</v>
      </c>
      <c r="W7" s="42">
        <v>12351.33</v>
      </c>
      <c r="X7" s="42">
        <v>12472.68</v>
      </c>
      <c r="Y7" s="42">
        <v>10815.87</v>
      </c>
      <c r="Z7" s="42"/>
      <c r="AA7" s="42"/>
      <c r="AB7" s="42">
        <v>68399.28</v>
      </c>
      <c r="AC7" s="42">
        <v>31887.39</v>
      </c>
      <c r="AD7" s="42">
        <v>25727.06</v>
      </c>
      <c r="AE7" s="41">
        <f>+AD7</f>
        <v>25727.06</v>
      </c>
    </row>
    <row r="8" spans="1:32" s="2" customFormat="1" ht="24.95" customHeight="1">
      <c r="A8" s="97"/>
      <c r="B8" s="84"/>
      <c r="C8" s="98"/>
      <c r="D8" s="99" t="s">
        <v>4</v>
      </c>
      <c r="E8" s="100"/>
      <c r="F8" s="101">
        <v>8669041.0600000005</v>
      </c>
      <c r="G8" s="101">
        <v>7332242.2200000007</v>
      </c>
      <c r="H8" s="101">
        <v>10165886.52</v>
      </c>
      <c r="I8" s="101">
        <v>4584514.1100000003</v>
      </c>
      <c r="J8" s="101">
        <v>3726289.56</v>
      </c>
      <c r="K8" s="101">
        <v>3559707.17</v>
      </c>
      <c r="L8" s="101">
        <v>8570695.5700000003</v>
      </c>
      <c r="M8" s="101">
        <v>8768625.3599999994</v>
      </c>
      <c r="N8" s="101">
        <v>7870279.5899999999</v>
      </c>
      <c r="O8" s="101"/>
      <c r="P8" s="101">
        <v>7680047.7400000002</v>
      </c>
      <c r="Q8" s="101">
        <v>9714788.459999999</v>
      </c>
      <c r="R8" s="101">
        <v>4539850.09</v>
      </c>
      <c r="S8" s="101"/>
      <c r="T8" s="101"/>
      <c r="U8" s="101">
        <v>4583376.62</v>
      </c>
      <c r="V8" s="101">
        <v>4527879.1000000006</v>
      </c>
      <c r="W8" s="101">
        <v>4392739.21</v>
      </c>
      <c r="X8" s="101">
        <v>3931427.9099999997</v>
      </c>
      <c r="Y8" s="101">
        <v>4989796.3599999994</v>
      </c>
      <c r="Z8" s="101"/>
      <c r="AA8" s="101"/>
      <c r="AB8" s="101">
        <v>5549917.1900000004</v>
      </c>
      <c r="AC8" s="101">
        <v>5619316.21</v>
      </c>
      <c r="AD8" s="101">
        <v>2342328.1</v>
      </c>
      <c r="AE8" s="100">
        <f t="shared" ref="AE8:AE9" si="0">+AD8</f>
        <v>2342328.1</v>
      </c>
    </row>
    <row r="9" spans="1:32" s="2" customFormat="1" ht="24.95" customHeight="1" thickBot="1">
      <c r="A9" s="89"/>
      <c r="B9" s="82"/>
      <c r="C9" s="43"/>
      <c r="D9" s="44" t="s">
        <v>5</v>
      </c>
      <c r="E9" s="45"/>
      <c r="F9" s="46">
        <v>907372.62</v>
      </c>
      <c r="G9" s="46">
        <v>884983.09</v>
      </c>
      <c r="H9" s="46">
        <v>884983.54999999993</v>
      </c>
      <c r="I9" s="46">
        <v>884089.35000000009</v>
      </c>
      <c r="J9" s="46">
        <v>884442.33000000007</v>
      </c>
      <c r="K9" s="46">
        <v>867466.25</v>
      </c>
      <c r="L9" s="46">
        <v>8181849.3999999994</v>
      </c>
      <c r="M9" s="46">
        <v>225864.56</v>
      </c>
      <c r="N9" s="46">
        <v>226322.12</v>
      </c>
      <c r="O9" s="46"/>
      <c r="P9" s="46">
        <v>98052.06</v>
      </c>
      <c r="Q9" s="46">
        <v>5590608.6600000001</v>
      </c>
      <c r="R9" s="46">
        <v>5590708.1500000004</v>
      </c>
      <c r="S9" s="46"/>
      <c r="T9" s="46"/>
      <c r="U9" s="46">
        <v>5577452.5500000007</v>
      </c>
      <c r="V9" s="46">
        <v>5577964.0900000008</v>
      </c>
      <c r="W9" s="46">
        <v>5342788.1099999994</v>
      </c>
      <c r="X9" s="46">
        <v>5324302.41</v>
      </c>
      <c r="Y9" s="46">
        <v>7025386.1799999997</v>
      </c>
      <c r="Z9" s="46"/>
      <c r="AA9" s="46"/>
      <c r="AB9" s="46">
        <v>6895257.6300000008</v>
      </c>
      <c r="AC9" s="46">
        <v>649521.31999999995</v>
      </c>
      <c r="AD9" s="46">
        <v>377397.57</v>
      </c>
      <c r="AE9" s="45">
        <f t="shared" si="0"/>
        <v>377397.57</v>
      </c>
    </row>
    <row r="10" spans="1:32" s="1" customFormat="1" ht="24.95" customHeight="1" thickTop="1" thickBot="1">
      <c r="B10" s="102"/>
      <c r="C10" s="13"/>
      <c r="D10" s="14"/>
      <c r="E10" s="15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15"/>
      <c r="AF10" s="2"/>
    </row>
    <row r="11" spans="1:32" s="3" customFormat="1" ht="24.95" customHeight="1" thickTop="1">
      <c r="A11" s="81"/>
      <c r="B11" s="82"/>
      <c r="C11" s="48" t="s">
        <v>6</v>
      </c>
      <c r="D11" s="49"/>
      <c r="E11" s="50">
        <v>0</v>
      </c>
      <c r="F11" s="51">
        <v>8859308.6500000004</v>
      </c>
      <c r="G11" s="51">
        <v>24434.129999999997</v>
      </c>
      <c r="H11" s="51">
        <v>3803745.22</v>
      </c>
      <c r="I11" s="51">
        <v>822330.04</v>
      </c>
      <c r="J11" s="51">
        <v>46078.869999999995</v>
      </c>
      <c r="K11" s="51">
        <v>6529.32</v>
      </c>
      <c r="L11" s="51">
        <v>12731970.91</v>
      </c>
      <c r="M11" s="51">
        <v>368334.44</v>
      </c>
      <c r="N11" s="51">
        <v>238849.45</v>
      </c>
      <c r="O11" s="51"/>
      <c r="P11" s="51">
        <v>178743.07999999996</v>
      </c>
      <c r="Q11" s="51">
        <v>7588105.7599999998</v>
      </c>
      <c r="R11" s="51">
        <v>59146.73</v>
      </c>
      <c r="S11" s="51"/>
      <c r="T11" s="51"/>
      <c r="U11" s="51">
        <v>8498.2200000000012</v>
      </c>
      <c r="V11" s="51">
        <v>4484.3</v>
      </c>
      <c r="W11" s="51">
        <v>13553.800000000001</v>
      </c>
      <c r="X11" s="51">
        <v>30380.13</v>
      </c>
      <c r="Y11" s="51">
        <v>3709056.71</v>
      </c>
      <c r="Z11" s="51"/>
      <c r="AA11" s="51"/>
      <c r="AB11" s="51">
        <v>1991994.3300000003</v>
      </c>
      <c r="AC11" s="51">
        <v>70972.040000000008</v>
      </c>
      <c r="AD11" s="51">
        <v>61609.8</v>
      </c>
      <c r="AE11" s="50">
        <f>+AE12+AE13+AE15+AE34+AE35+AE14</f>
        <v>40618125.93</v>
      </c>
      <c r="AF11" s="2"/>
    </row>
    <row r="12" spans="1:32" s="2" customFormat="1" ht="24.95" customHeight="1">
      <c r="A12" s="97"/>
      <c r="B12" s="84"/>
      <c r="C12" s="103" t="s">
        <v>7</v>
      </c>
      <c r="D12" s="104"/>
      <c r="E12" s="105"/>
      <c r="F12" s="106">
        <v>25508.57</v>
      </c>
      <c r="G12" s="106">
        <v>3947.32</v>
      </c>
      <c r="H12" s="106">
        <v>3872.83</v>
      </c>
      <c r="I12" s="106">
        <v>3798.36</v>
      </c>
      <c r="J12" s="106">
        <v>2085.37</v>
      </c>
      <c r="K12" s="106">
        <v>1861.95</v>
      </c>
      <c r="L12" s="106">
        <v>1266.1099999999999</v>
      </c>
      <c r="M12" s="106">
        <v>1005.44</v>
      </c>
      <c r="N12" s="106">
        <v>762.28</v>
      </c>
      <c r="O12" s="106"/>
      <c r="P12" s="106">
        <v>740.07</v>
      </c>
      <c r="Q12" s="106">
        <v>31993.96</v>
      </c>
      <c r="R12" s="106">
        <v>1499.79</v>
      </c>
      <c r="S12" s="106"/>
      <c r="T12" s="106"/>
      <c r="U12" s="106">
        <v>1833.07</v>
      </c>
      <c r="V12" s="106">
        <v>3202.54</v>
      </c>
      <c r="W12" s="106">
        <v>5958.09</v>
      </c>
      <c r="X12" s="106">
        <v>2895.8</v>
      </c>
      <c r="Y12" s="106">
        <v>6118.29</v>
      </c>
      <c r="Z12" s="106"/>
      <c r="AA12" s="106"/>
      <c r="AB12" s="106">
        <v>3886.46</v>
      </c>
      <c r="AC12" s="106">
        <v>32900.33</v>
      </c>
      <c r="AD12" s="106">
        <v>11659.4</v>
      </c>
      <c r="AE12" s="105">
        <f>SUM(F12:$AD$12)</f>
        <v>146796.03</v>
      </c>
    </row>
    <row r="13" spans="1:32" s="2" customFormat="1" ht="24.95" customHeight="1">
      <c r="A13" s="89"/>
      <c r="B13" s="82"/>
      <c r="C13" s="52" t="s">
        <v>8</v>
      </c>
      <c r="D13" s="53"/>
      <c r="E13" s="54"/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2582.44</v>
      </c>
      <c r="M13" s="18">
        <v>0</v>
      </c>
      <c r="N13" s="18">
        <v>0</v>
      </c>
      <c r="O13" s="18"/>
      <c r="P13" s="18">
        <v>0</v>
      </c>
      <c r="Q13" s="18">
        <v>0</v>
      </c>
      <c r="R13" s="18">
        <v>0</v>
      </c>
      <c r="S13" s="18"/>
      <c r="T13" s="18"/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/>
      <c r="AA13" s="18"/>
      <c r="AB13" s="18">
        <v>1736704.2600000002</v>
      </c>
      <c r="AC13" s="18">
        <v>0</v>
      </c>
      <c r="AD13" s="18">
        <v>0</v>
      </c>
      <c r="AE13" s="54">
        <f>SUM(F13:$AD$13)</f>
        <v>1739286.7000000002</v>
      </c>
      <c r="AF13" s="5"/>
    </row>
    <row r="14" spans="1:32" s="2" customFormat="1" ht="24.95" customHeight="1">
      <c r="A14" s="97"/>
      <c r="B14" s="84"/>
      <c r="C14" s="103" t="s">
        <v>9</v>
      </c>
      <c r="D14" s="104"/>
      <c r="E14" s="105"/>
      <c r="F14" s="106">
        <v>12436.64</v>
      </c>
      <c r="G14" s="106">
        <v>8235.2099999999991</v>
      </c>
      <c r="H14" s="106">
        <v>0</v>
      </c>
      <c r="I14" s="106">
        <v>2951.07</v>
      </c>
      <c r="J14" s="106">
        <v>3755.93</v>
      </c>
      <c r="K14" s="106">
        <v>1848.7</v>
      </c>
      <c r="L14" s="106">
        <v>1257.1199999999999</v>
      </c>
      <c r="M14" s="106">
        <v>1623.21</v>
      </c>
      <c r="N14" s="106">
        <v>1919.76</v>
      </c>
      <c r="O14" s="106"/>
      <c r="P14" s="106">
        <v>1863.83</v>
      </c>
      <c r="Q14" s="106">
        <v>34922.25</v>
      </c>
      <c r="R14" s="106">
        <v>1752.36</v>
      </c>
      <c r="S14" s="106"/>
      <c r="T14" s="106"/>
      <c r="U14" s="106">
        <v>2141.77</v>
      </c>
      <c r="V14" s="106">
        <v>0</v>
      </c>
      <c r="W14" s="106">
        <v>3281.3100000000004</v>
      </c>
      <c r="X14" s="106">
        <v>3851.9700000000003</v>
      </c>
      <c r="Y14" s="106">
        <v>0</v>
      </c>
      <c r="Z14" s="106"/>
      <c r="AA14" s="106"/>
      <c r="AB14" s="106">
        <v>158474.39000000001</v>
      </c>
      <c r="AC14" s="106">
        <v>35329.410000000003</v>
      </c>
      <c r="AD14" s="106">
        <v>4548.6000000000004</v>
      </c>
      <c r="AE14" s="105">
        <f>SUM(F14:$AD$14)</f>
        <v>280193.53000000003</v>
      </c>
    </row>
    <row r="15" spans="1:32" s="2" customFormat="1" ht="24.95" customHeight="1">
      <c r="A15" s="89"/>
      <c r="B15" s="82"/>
      <c r="C15" s="52" t="s">
        <v>10</v>
      </c>
      <c r="D15" s="53"/>
      <c r="E15" s="54"/>
      <c r="F15" s="18">
        <v>821363.44</v>
      </c>
      <c r="G15" s="18">
        <v>12251.599999999999</v>
      </c>
      <c r="H15" s="18">
        <v>902.23</v>
      </c>
      <c r="I15" s="18">
        <v>815580.61</v>
      </c>
      <c r="J15" s="18">
        <v>40237.57</v>
      </c>
      <c r="K15" s="18">
        <v>2818.67</v>
      </c>
      <c r="L15" s="18">
        <v>1703544.56</v>
      </c>
      <c r="M15" s="18">
        <v>365705.79</v>
      </c>
      <c r="N15" s="18">
        <v>236167.41</v>
      </c>
      <c r="O15" s="18"/>
      <c r="P15" s="18">
        <v>176139.17999999996</v>
      </c>
      <c r="Q15" s="18">
        <v>21189.55</v>
      </c>
      <c r="R15" s="18">
        <v>55894.58</v>
      </c>
      <c r="S15" s="18"/>
      <c r="T15" s="18"/>
      <c r="U15" s="18">
        <v>4523.38</v>
      </c>
      <c r="V15" s="18">
        <v>1281.76</v>
      </c>
      <c r="W15" s="18">
        <v>4314.3999999999996</v>
      </c>
      <c r="X15" s="18">
        <v>23632.36</v>
      </c>
      <c r="Y15" s="18">
        <v>1908.58</v>
      </c>
      <c r="Z15" s="18"/>
      <c r="AA15" s="18"/>
      <c r="AB15" s="18">
        <v>92929.22</v>
      </c>
      <c r="AC15" s="18">
        <v>2742.3</v>
      </c>
      <c r="AD15" s="18">
        <v>45401.8</v>
      </c>
      <c r="AE15" s="54">
        <f t="shared" ref="AE15" si="1">SUM(AE16:AE33)</f>
        <v>4428528.9899999993</v>
      </c>
    </row>
    <row r="16" spans="1:32" s="2" customFormat="1" ht="24.95" customHeight="1">
      <c r="A16" s="107"/>
      <c r="B16" s="84"/>
      <c r="C16" s="103" t="s">
        <v>11</v>
      </c>
      <c r="D16" s="108"/>
      <c r="E16" s="105"/>
      <c r="F16" s="106">
        <v>500.48</v>
      </c>
      <c r="G16" s="106">
        <v>714.64</v>
      </c>
      <c r="H16" s="106">
        <v>757.08</v>
      </c>
      <c r="I16" s="106">
        <v>1807.6</v>
      </c>
      <c r="J16" s="106">
        <v>698.06</v>
      </c>
      <c r="K16" s="106">
        <v>714.36</v>
      </c>
      <c r="L16" s="106">
        <v>859.3</v>
      </c>
      <c r="M16" s="106">
        <v>0</v>
      </c>
      <c r="N16" s="106">
        <v>2757.09</v>
      </c>
      <c r="O16" s="106"/>
      <c r="P16" s="106">
        <v>1410.96</v>
      </c>
      <c r="Q16" s="106">
        <v>1404</v>
      </c>
      <c r="R16" s="106">
        <v>1599.04</v>
      </c>
      <c r="S16" s="106"/>
      <c r="T16" s="106"/>
      <c r="U16" s="106">
        <v>1596.57</v>
      </c>
      <c r="V16" s="106">
        <v>1281.76</v>
      </c>
      <c r="W16" s="106">
        <v>1596.03</v>
      </c>
      <c r="X16" s="106">
        <v>1822.48</v>
      </c>
      <c r="Y16" s="106">
        <v>1785.27</v>
      </c>
      <c r="Z16" s="106"/>
      <c r="AA16" s="106"/>
      <c r="AB16" s="106">
        <v>4080.64</v>
      </c>
      <c r="AC16" s="106">
        <v>2735.57</v>
      </c>
      <c r="AD16" s="106">
        <v>1554.61</v>
      </c>
      <c r="AE16" s="105">
        <f>SUM(F16:$AD$16)</f>
        <v>29675.54</v>
      </c>
    </row>
    <row r="17" spans="1:31" s="2" customFormat="1" ht="24.95" customHeight="1">
      <c r="A17" s="109"/>
      <c r="B17" s="82"/>
      <c r="C17" s="52" t="s">
        <v>12</v>
      </c>
      <c r="D17" s="55"/>
      <c r="E17" s="54"/>
      <c r="F17" s="18">
        <v>82.75</v>
      </c>
      <c r="G17" s="18">
        <v>11536.96</v>
      </c>
      <c r="H17" s="18">
        <v>145.15</v>
      </c>
      <c r="I17" s="18">
        <v>4515</v>
      </c>
      <c r="J17" s="18">
        <v>10879</v>
      </c>
      <c r="K17" s="18">
        <v>2104.31</v>
      </c>
      <c r="L17" s="18">
        <v>0</v>
      </c>
      <c r="M17" s="18">
        <v>7187.97</v>
      </c>
      <c r="N17" s="18">
        <v>0</v>
      </c>
      <c r="O17" s="18"/>
      <c r="P17" s="18">
        <v>4.9000000000000004</v>
      </c>
      <c r="Q17" s="18">
        <v>846</v>
      </c>
      <c r="R17" s="18">
        <v>54295.54</v>
      </c>
      <c r="S17" s="18"/>
      <c r="T17" s="18"/>
      <c r="U17" s="18">
        <v>2926.81</v>
      </c>
      <c r="V17" s="18">
        <v>0</v>
      </c>
      <c r="W17" s="18">
        <v>2718.37</v>
      </c>
      <c r="X17" s="18">
        <v>85.68</v>
      </c>
      <c r="Y17" s="18">
        <v>123.31</v>
      </c>
      <c r="Z17" s="18"/>
      <c r="AA17" s="18"/>
      <c r="AB17" s="18">
        <v>48342.559999999998</v>
      </c>
      <c r="AC17" s="18">
        <v>7.73</v>
      </c>
      <c r="AD17" s="18">
        <v>43847.19</v>
      </c>
      <c r="AE17" s="54">
        <f>SUM(F17:$AD$17)</f>
        <v>189649.23</v>
      </c>
    </row>
    <row r="18" spans="1:31" s="2" customFormat="1" ht="24.95" customHeight="1">
      <c r="A18" s="107"/>
      <c r="B18" s="84"/>
      <c r="C18" s="103" t="s">
        <v>13</v>
      </c>
      <c r="D18" s="108"/>
      <c r="E18" s="105"/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/>
      <c r="P18" s="106">
        <v>0</v>
      </c>
      <c r="Q18" s="106">
        <v>0</v>
      </c>
      <c r="R18" s="106">
        <v>0</v>
      </c>
      <c r="S18" s="106"/>
      <c r="T18" s="106"/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/>
      <c r="AA18" s="106"/>
      <c r="AB18" s="106">
        <v>0</v>
      </c>
      <c r="AC18" s="106">
        <v>0</v>
      </c>
      <c r="AD18" s="106">
        <v>0</v>
      </c>
      <c r="AE18" s="105">
        <f>SUM(F18:$AD$18)</f>
        <v>0</v>
      </c>
    </row>
    <row r="19" spans="1:31" s="2" customFormat="1" ht="24.95" customHeight="1">
      <c r="A19" s="109"/>
      <c r="B19" s="82"/>
      <c r="C19" s="52" t="s">
        <v>14</v>
      </c>
      <c r="D19" s="55"/>
      <c r="E19" s="54"/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>
        <v>0</v>
      </c>
      <c r="Q19" s="18">
        <v>0</v>
      </c>
      <c r="R19" s="18">
        <v>0</v>
      </c>
      <c r="S19" s="18"/>
      <c r="T19" s="18"/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/>
      <c r="AA19" s="18"/>
      <c r="AB19" s="18">
        <v>0</v>
      </c>
      <c r="AC19" s="18">
        <v>0</v>
      </c>
      <c r="AD19" s="18">
        <v>0</v>
      </c>
      <c r="AE19" s="54">
        <f>SUM(F19:$AD$19)</f>
        <v>0</v>
      </c>
    </row>
    <row r="20" spans="1:31" s="2" customFormat="1" ht="24.95" customHeight="1">
      <c r="A20" s="107"/>
      <c r="B20" s="84"/>
      <c r="C20" s="103" t="s">
        <v>15</v>
      </c>
      <c r="D20" s="108"/>
      <c r="E20" s="105"/>
      <c r="F20" s="106">
        <v>816611.85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1310324.48</v>
      </c>
      <c r="M20" s="106">
        <v>0</v>
      </c>
      <c r="N20" s="106">
        <v>0</v>
      </c>
      <c r="O20" s="106"/>
      <c r="P20" s="106">
        <v>0</v>
      </c>
      <c r="Q20" s="106">
        <v>0</v>
      </c>
      <c r="R20" s="106">
        <v>0</v>
      </c>
      <c r="S20" s="106"/>
      <c r="T20" s="106"/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/>
      <c r="AA20" s="106"/>
      <c r="AB20" s="106">
        <v>0</v>
      </c>
      <c r="AC20" s="106">
        <v>0</v>
      </c>
      <c r="AD20" s="106">
        <v>0</v>
      </c>
      <c r="AE20" s="105">
        <f>SUM(F20:$AD$20)</f>
        <v>2126936.33</v>
      </c>
    </row>
    <row r="21" spans="1:31" s="2" customFormat="1" ht="24.95" customHeight="1">
      <c r="A21" s="109"/>
      <c r="B21" s="82"/>
      <c r="C21" s="52" t="s">
        <v>16</v>
      </c>
      <c r="D21" s="55"/>
      <c r="E21" s="54"/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/>
      <c r="P21" s="18">
        <v>0</v>
      </c>
      <c r="Q21" s="18">
        <v>0</v>
      </c>
      <c r="R21" s="18">
        <v>0</v>
      </c>
      <c r="S21" s="18"/>
      <c r="T21" s="18"/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/>
      <c r="AA21" s="18"/>
      <c r="AB21" s="18">
        <v>0</v>
      </c>
      <c r="AC21" s="18">
        <v>0</v>
      </c>
      <c r="AD21" s="18">
        <v>0</v>
      </c>
      <c r="AE21" s="54">
        <f>SUM(F21:$AD$21)</f>
        <v>0</v>
      </c>
    </row>
    <row r="22" spans="1:31" s="2" customFormat="1" ht="24.95" customHeight="1">
      <c r="A22" s="107"/>
      <c r="B22" s="84"/>
      <c r="C22" s="103" t="s">
        <v>17</v>
      </c>
      <c r="D22" s="108"/>
      <c r="E22" s="105"/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/>
      <c r="P22" s="106">
        <v>0</v>
      </c>
      <c r="Q22" s="106">
        <v>18939.55</v>
      </c>
      <c r="R22" s="106">
        <v>0</v>
      </c>
      <c r="S22" s="106"/>
      <c r="T22" s="106"/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/>
      <c r="AA22" s="106"/>
      <c r="AB22" s="106">
        <v>0</v>
      </c>
      <c r="AC22" s="106">
        <v>0</v>
      </c>
      <c r="AD22" s="106">
        <v>0</v>
      </c>
      <c r="AE22" s="105">
        <f>SUM(F22:$AD$22)</f>
        <v>18939.55</v>
      </c>
    </row>
    <row r="23" spans="1:31" s="2" customFormat="1" ht="24.95" customHeight="1">
      <c r="A23" s="109"/>
      <c r="B23" s="82"/>
      <c r="C23" s="52" t="s">
        <v>18</v>
      </c>
      <c r="D23" s="55"/>
      <c r="E23" s="54"/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/>
      <c r="P23" s="18">
        <v>0</v>
      </c>
      <c r="Q23" s="18">
        <v>0</v>
      </c>
      <c r="R23" s="18">
        <v>0</v>
      </c>
      <c r="S23" s="18"/>
      <c r="T23" s="18"/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/>
      <c r="AA23" s="18"/>
      <c r="AB23" s="18">
        <v>0</v>
      </c>
      <c r="AC23" s="18">
        <v>0</v>
      </c>
      <c r="AD23" s="18">
        <v>0</v>
      </c>
      <c r="AE23" s="54">
        <f>SUM(F23:$AD$23)</f>
        <v>0</v>
      </c>
    </row>
    <row r="24" spans="1:31" s="2" customFormat="1" ht="24.95" customHeight="1">
      <c r="A24" s="107"/>
      <c r="B24" s="84"/>
      <c r="C24" s="103" t="s">
        <v>19</v>
      </c>
      <c r="D24" s="108"/>
      <c r="E24" s="105"/>
      <c r="F24" s="106">
        <v>4168.3599999999997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/>
      <c r="P24" s="106">
        <v>0</v>
      </c>
      <c r="Q24" s="106">
        <v>0</v>
      </c>
      <c r="R24" s="106">
        <v>0</v>
      </c>
      <c r="S24" s="106"/>
      <c r="T24" s="106"/>
      <c r="U24" s="106">
        <v>0</v>
      </c>
      <c r="V24" s="106">
        <v>0</v>
      </c>
      <c r="W24" s="106">
        <v>0</v>
      </c>
      <c r="X24" s="106">
        <v>0</v>
      </c>
      <c r="Y24" s="106">
        <v>0</v>
      </c>
      <c r="Z24" s="106"/>
      <c r="AA24" s="106"/>
      <c r="AB24" s="106">
        <v>0</v>
      </c>
      <c r="AC24" s="106">
        <v>0</v>
      </c>
      <c r="AD24" s="106">
        <v>0</v>
      </c>
      <c r="AE24" s="105">
        <f>SUM(F24:$AD$24)</f>
        <v>4168.3599999999997</v>
      </c>
    </row>
    <row r="25" spans="1:31" s="2" customFormat="1" ht="24.95" customHeight="1">
      <c r="A25" s="109"/>
      <c r="B25" s="82"/>
      <c r="C25" s="52" t="s">
        <v>20</v>
      </c>
      <c r="D25" s="55"/>
      <c r="E25" s="54"/>
      <c r="F25" s="18">
        <v>0</v>
      </c>
      <c r="G25" s="18">
        <v>0</v>
      </c>
      <c r="H25" s="18">
        <v>0</v>
      </c>
      <c r="I25" s="18">
        <v>688926.75</v>
      </c>
      <c r="J25" s="18">
        <v>28660.51</v>
      </c>
      <c r="K25" s="18">
        <v>0</v>
      </c>
      <c r="L25" s="18">
        <v>385660.78</v>
      </c>
      <c r="M25" s="18">
        <v>285310.58</v>
      </c>
      <c r="N25" s="18">
        <v>233410.32</v>
      </c>
      <c r="O25" s="18"/>
      <c r="P25" s="18">
        <v>0</v>
      </c>
      <c r="Q25" s="18">
        <v>0</v>
      </c>
      <c r="R25" s="18">
        <v>0</v>
      </c>
      <c r="S25" s="18"/>
      <c r="T25" s="18"/>
      <c r="U25" s="18">
        <v>0</v>
      </c>
      <c r="V25" s="18">
        <v>0</v>
      </c>
      <c r="W25" s="18">
        <v>0</v>
      </c>
      <c r="X25" s="18">
        <v>21724.2</v>
      </c>
      <c r="Y25" s="18">
        <v>0</v>
      </c>
      <c r="Z25" s="18"/>
      <c r="AA25" s="18"/>
      <c r="AB25" s="18">
        <v>40506.019999999997</v>
      </c>
      <c r="AC25" s="18">
        <v>-1</v>
      </c>
      <c r="AD25" s="18">
        <v>0</v>
      </c>
      <c r="AE25" s="54">
        <f>SUM(F25:$AD$25)</f>
        <v>1684198.1600000001</v>
      </c>
    </row>
    <row r="26" spans="1:31" s="2" customFormat="1" ht="24.95" customHeight="1">
      <c r="A26" s="107"/>
      <c r="B26" s="84"/>
      <c r="C26" s="103" t="s">
        <v>21</v>
      </c>
      <c r="D26" s="108"/>
      <c r="E26" s="105"/>
      <c r="F26" s="106">
        <v>0</v>
      </c>
      <c r="G26" s="106">
        <v>0</v>
      </c>
      <c r="H26" s="106">
        <v>0</v>
      </c>
      <c r="I26" s="106">
        <v>120331.26000000001</v>
      </c>
      <c r="J26" s="106">
        <v>0</v>
      </c>
      <c r="K26" s="106">
        <v>0</v>
      </c>
      <c r="L26" s="106">
        <v>0</v>
      </c>
      <c r="M26" s="106">
        <v>73207.240000000005</v>
      </c>
      <c r="N26" s="106">
        <v>0</v>
      </c>
      <c r="O26" s="106"/>
      <c r="P26" s="106">
        <v>155039.24</v>
      </c>
      <c r="Q26" s="106">
        <v>0</v>
      </c>
      <c r="R26" s="106">
        <v>0</v>
      </c>
      <c r="S26" s="106"/>
      <c r="T26" s="106"/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/>
      <c r="AA26" s="106"/>
      <c r="AB26" s="106">
        <v>0</v>
      </c>
      <c r="AC26" s="106">
        <v>0</v>
      </c>
      <c r="AD26" s="106">
        <v>0</v>
      </c>
      <c r="AE26" s="105">
        <f>SUM(F26:$AD$26)</f>
        <v>348577.74</v>
      </c>
    </row>
    <row r="27" spans="1:31" s="2" customFormat="1" ht="24.95" customHeight="1">
      <c r="A27" s="109"/>
      <c r="B27" s="82"/>
      <c r="C27" s="52" t="s">
        <v>22</v>
      </c>
      <c r="D27" s="55"/>
      <c r="E27" s="54"/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/>
      <c r="P27" s="18">
        <v>0</v>
      </c>
      <c r="Q27" s="18">
        <v>0</v>
      </c>
      <c r="R27" s="18">
        <v>0</v>
      </c>
      <c r="S27" s="18"/>
      <c r="T27" s="18"/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/>
      <c r="AA27" s="18"/>
      <c r="AB27" s="18">
        <v>0</v>
      </c>
      <c r="AC27" s="18">
        <v>0</v>
      </c>
      <c r="AD27" s="18">
        <v>0</v>
      </c>
      <c r="AE27" s="54">
        <f>SUM(F27:$AD$27)</f>
        <v>0</v>
      </c>
    </row>
    <row r="28" spans="1:31" s="2" customFormat="1" ht="24.95" customHeight="1">
      <c r="A28" s="107"/>
      <c r="B28" s="84"/>
      <c r="C28" s="103" t="s">
        <v>23</v>
      </c>
      <c r="D28" s="108"/>
      <c r="E28" s="105"/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/>
      <c r="P28" s="106">
        <v>8.27</v>
      </c>
      <c r="Q28" s="106">
        <v>0</v>
      </c>
      <c r="R28" s="106">
        <v>0</v>
      </c>
      <c r="S28" s="106"/>
      <c r="T28" s="106"/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/>
      <c r="AA28" s="106"/>
      <c r="AB28" s="106">
        <v>0</v>
      </c>
      <c r="AC28" s="106">
        <v>0</v>
      </c>
      <c r="AD28" s="106">
        <v>0</v>
      </c>
      <c r="AE28" s="105">
        <f>SUM(F28:$AD$28)</f>
        <v>8.27</v>
      </c>
    </row>
    <row r="29" spans="1:31" s="2" customFormat="1" ht="24.95" customHeight="1">
      <c r="A29" s="109"/>
      <c r="B29" s="82"/>
      <c r="C29" s="52" t="s">
        <v>24</v>
      </c>
      <c r="D29" s="55"/>
      <c r="E29" s="54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/>
      <c r="P29" s="18">
        <v>0</v>
      </c>
      <c r="Q29" s="18">
        <v>0</v>
      </c>
      <c r="R29" s="18">
        <v>0</v>
      </c>
      <c r="S29" s="18"/>
      <c r="T29" s="18"/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/>
      <c r="AA29" s="18"/>
      <c r="AB29" s="18">
        <v>0</v>
      </c>
      <c r="AC29" s="18">
        <v>0</v>
      </c>
      <c r="AD29" s="18">
        <v>0</v>
      </c>
      <c r="AE29" s="54">
        <f>SUM(F29:$AD$29)</f>
        <v>0</v>
      </c>
    </row>
    <row r="30" spans="1:31" s="2" customFormat="1" ht="24.95" customHeight="1">
      <c r="A30" s="107"/>
      <c r="B30" s="84"/>
      <c r="C30" s="103" t="s">
        <v>25</v>
      </c>
      <c r="D30" s="108"/>
      <c r="E30" s="105"/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106"/>
      <c r="P30" s="106">
        <v>0</v>
      </c>
      <c r="Q30" s="106">
        <v>0</v>
      </c>
      <c r="R30" s="106">
        <v>0</v>
      </c>
      <c r="S30" s="106"/>
      <c r="T30" s="106"/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/>
      <c r="AA30" s="106"/>
      <c r="AB30" s="106">
        <v>0</v>
      </c>
      <c r="AC30" s="106">
        <v>0</v>
      </c>
      <c r="AD30" s="106">
        <v>0</v>
      </c>
      <c r="AE30" s="105">
        <f>SUM(F30:$AD$30)</f>
        <v>0</v>
      </c>
    </row>
    <row r="31" spans="1:31" s="2" customFormat="1" ht="24.95" customHeight="1">
      <c r="A31" s="109"/>
      <c r="B31" s="82"/>
      <c r="C31" s="52" t="s">
        <v>26</v>
      </c>
      <c r="D31" s="55"/>
      <c r="E31" s="54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/>
      <c r="P31" s="18">
        <v>0</v>
      </c>
      <c r="Q31" s="18">
        <v>0</v>
      </c>
      <c r="R31" s="18">
        <v>0</v>
      </c>
      <c r="S31" s="18"/>
      <c r="T31" s="18"/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/>
      <c r="AA31" s="18"/>
      <c r="AB31" s="18">
        <v>0</v>
      </c>
      <c r="AC31" s="18">
        <v>0</v>
      </c>
      <c r="AD31" s="18">
        <v>0</v>
      </c>
      <c r="AE31" s="54">
        <f>SUM(F31:$AD$31)</f>
        <v>0</v>
      </c>
    </row>
    <row r="32" spans="1:31" s="2" customFormat="1" ht="24.95" customHeight="1">
      <c r="A32" s="107"/>
      <c r="B32" s="84"/>
      <c r="C32" s="103" t="s">
        <v>27</v>
      </c>
      <c r="D32" s="108"/>
      <c r="E32" s="105"/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6700</v>
      </c>
      <c r="M32" s="106">
        <v>0</v>
      </c>
      <c r="N32" s="106">
        <v>0</v>
      </c>
      <c r="O32" s="106"/>
      <c r="P32" s="106">
        <v>0</v>
      </c>
      <c r="Q32" s="106">
        <v>0</v>
      </c>
      <c r="R32" s="106">
        <v>0</v>
      </c>
      <c r="S32" s="106"/>
      <c r="T32" s="106"/>
      <c r="U32" s="106">
        <v>0</v>
      </c>
      <c r="V32" s="106">
        <v>0</v>
      </c>
      <c r="W32" s="106">
        <v>0</v>
      </c>
      <c r="X32" s="106">
        <v>0</v>
      </c>
      <c r="Y32" s="106">
        <v>0</v>
      </c>
      <c r="Z32" s="106"/>
      <c r="AA32" s="106"/>
      <c r="AB32" s="106">
        <v>0</v>
      </c>
      <c r="AC32" s="106">
        <v>0</v>
      </c>
      <c r="AD32" s="106">
        <v>0</v>
      </c>
      <c r="AE32" s="105">
        <f>SUM(F32:$AD$32)</f>
        <v>6700</v>
      </c>
    </row>
    <row r="33" spans="1:31" s="2" customFormat="1" ht="24.95" customHeight="1">
      <c r="A33" s="109"/>
      <c r="B33" s="82"/>
      <c r="C33" s="52" t="s">
        <v>28</v>
      </c>
      <c r="D33" s="55"/>
      <c r="E33" s="54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/>
      <c r="P33" s="18">
        <v>19675.810000000001</v>
      </c>
      <c r="Q33" s="18">
        <v>0</v>
      </c>
      <c r="R33" s="18">
        <v>0</v>
      </c>
      <c r="S33" s="18"/>
      <c r="T33" s="18"/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/>
      <c r="AA33" s="18"/>
      <c r="AB33" s="18">
        <v>0</v>
      </c>
      <c r="AC33" s="18">
        <v>0</v>
      </c>
      <c r="AD33" s="18">
        <v>0</v>
      </c>
      <c r="AE33" s="54">
        <f>SUM(F33:$AD$33)</f>
        <v>19675.810000000001</v>
      </c>
    </row>
    <row r="34" spans="1:31" s="2" customFormat="1" ht="24.95" customHeight="1">
      <c r="A34" s="97"/>
      <c r="B34" s="84"/>
      <c r="C34" s="103" t="s">
        <v>29</v>
      </c>
      <c r="D34" s="104"/>
      <c r="E34" s="105"/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/>
      <c r="P34" s="106">
        <v>0</v>
      </c>
      <c r="Q34" s="106">
        <v>0</v>
      </c>
      <c r="R34" s="106">
        <v>0</v>
      </c>
      <c r="S34" s="106"/>
      <c r="T34" s="106"/>
      <c r="U34" s="106">
        <v>0</v>
      </c>
      <c r="V34" s="106">
        <v>0</v>
      </c>
      <c r="W34" s="106">
        <v>0</v>
      </c>
      <c r="X34" s="106">
        <v>0</v>
      </c>
      <c r="Y34" s="106">
        <v>0</v>
      </c>
      <c r="Z34" s="106"/>
      <c r="AA34" s="106"/>
      <c r="AB34" s="106">
        <v>0</v>
      </c>
      <c r="AC34" s="106">
        <v>0</v>
      </c>
      <c r="AD34" s="106">
        <v>0</v>
      </c>
      <c r="AE34" s="105">
        <f>SUM(F34:$AD$34)</f>
        <v>0</v>
      </c>
    </row>
    <row r="35" spans="1:31" s="2" customFormat="1" ht="24.95" customHeight="1" thickBot="1">
      <c r="A35" s="89"/>
      <c r="B35" s="82"/>
      <c r="C35" s="56" t="s">
        <v>30</v>
      </c>
      <c r="D35" s="57"/>
      <c r="E35" s="58"/>
      <c r="F35" s="59">
        <v>8000000</v>
      </c>
      <c r="G35" s="59">
        <v>0</v>
      </c>
      <c r="H35" s="59">
        <v>3798970.16</v>
      </c>
      <c r="I35" s="59">
        <v>0</v>
      </c>
      <c r="J35" s="59">
        <v>0</v>
      </c>
      <c r="K35" s="59">
        <v>0</v>
      </c>
      <c r="L35" s="59">
        <v>11023320.68</v>
      </c>
      <c r="M35" s="59">
        <v>0</v>
      </c>
      <c r="N35" s="59">
        <v>0</v>
      </c>
      <c r="O35" s="59"/>
      <c r="P35" s="59">
        <v>0</v>
      </c>
      <c r="Q35" s="59">
        <v>7500000</v>
      </c>
      <c r="R35" s="59">
        <v>0</v>
      </c>
      <c r="S35" s="59"/>
      <c r="T35" s="59"/>
      <c r="U35" s="59">
        <v>0</v>
      </c>
      <c r="V35" s="59">
        <v>0</v>
      </c>
      <c r="W35" s="59">
        <v>0</v>
      </c>
      <c r="X35" s="59">
        <v>0</v>
      </c>
      <c r="Y35" s="59">
        <v>3701029.84</v>
      </c>
      <c r="Z35" s="59"/>
      <c r="AA35" s="59"/>
      <c r="AB35" s="59">
        <v>0</v>
      </c>
      <c r="AC35" s="59">
        <v>0</v>
      </c>
      <c r="AD35" s="59">
        <v>0</v>
      </c>
      <c r="AE35" s="58">
        <f>SUM(F35:$AD$35)</f>
        <v>34023320.68</v>
      </c>
    </row>
    <row r="36" spans="1:31" s="6" customFormat="1" ht="24.95" customHeight="1" thickTop="1" thickBot="1">
      <c r="B36" s="110"/>
      <c r="C36" s="16"/>
      <c r="D36" s="19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24.95" customHeight="1" thickTop="1" thickBot="1">
      <c r="A37" s="89"/>
      <c r="B37" s="82"/>
      <c r="C37" s="60" t="s">
        <v>61</v>
      </c>
      <c r="D37" s="61"/>
      <c r="E37" s="62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/>
      <c r="P37" s="63">
        <v>0</v>
      </c>
      <c r="Q37" s="63">
        <v>0</v>
      </c>
      <c r="R37" s="63">
        <v>0</v>
      </c>
      <c r="S37" s="63"/>
      <c r="T37" s="63"/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/>
      <c r="AA37" s="63"/>
      <c r="AB37" s="63">
        <v>0</v>
      </c>
      <c r="AC37" s="63">
        <v>0</v>
      </c>
      <c r="AD37" s="63">
        <v>0</v>
      </c>
      <c r="AE37" s="129">
        <f>+E37+SUM(F37:$AD$37)</f>
        <v>0</v>
      </c>
    </row>
    <row r="38" spans="1:31" s="3" customFormat="1" ht="24.95" customHeight="1" thickTop="1" thickBot="1">
      <c r="A38" s="1"/>
      <c r="B38" s="102"/>
      <c r="C38" s="20"/>
      <c r="D38" s="2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s="3" customFormat="1" ht="24.95" customHeight="1" thickTop="1" thickBot="1">
      <c r="A39" s="81"/>
      <c r="B39" s="82"/>
      <c r="C39" s="64" t="s">
        <v>31</v>
      </c>
      <c r="D39" s="65"/>
      <c r="E39" s="66"/>
      <c r="F39" s="67">
        <v>2115747.4300000002</v>
      </c>
      <c r="G39" s="67">
        <v>1443244.74</v>
      </c>
      <c r="H39" s="67">
        <v>964590.27</v>
      </c>
      <c r="I39" s="67">
        <v>6401557.3000000007</v>
      </c>
      <c r="J39" s="67">
        <v>893151.16999999993</v>
      </c>
      <c r="K39" s="67">
        <v>188260.95</v>
      </c>
      <c r="L39" s="67">
        <v>414415.73</v>
      </c>
      <c r="M39" s="67">
        <v>8120388.1099999994</v>
      </c>
      <c r="N39" s="67">
        <v>1170662.9700000002</v>
      </c>
      <c r="O39" s="67"/>
      <c r="P39" s="67">
        <v>490930.49</v>
      </c>
      <c r="Q39" s="67">
        <v>42843.109999999993</v>
      </c>
      <c r="R39" s="67">
        <v>5179667.1000000006</v>
      </c>
      <c r="S39" s="67"/>
      <c r="T39" s="67"/>
      <c r="U39" s="67">
        <v>49144.91</v>
      </c>
      <c r="V39" s="67">
        <v>58666.670000000006</v>
      </c>
      <c r="W39" s="67">
        <v>383483.7</v>
      </c>
      <c r="X39" s="67">
        <v>510055.79</v>
      </c>
      <c r="Y39" s="67">
        <v>951261</v>
      </c>
      <c r="Z39" s="67"/>
      <c r="AA39" s="67"/>
      <c r="AB39" s="67">
        <v>1504418.32</v>
      </c>
      <c r="AC39" s="67">
        <v>6283821.2299999995</v>
      </c>
      <c r="AD39" s="67">
        <v>3616881.9299999997</v>
      </c>
      <c r="AE39" s="66">
        <f>+AE41+AE45+AE48+AE53</f>
        <v>40783192.919999994</v>
      </c>
    </row>
    <row r="40" spans="1:31" s="1" customFormat="1" ht="24.95" customHeight="1" thickTop="1" thickBot="1">
      <c r="B40" s="102"/>
      <c r="C40" s="13"/>
      <c r="D40" s="13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3" customFormat="1" ht="24.95" customHeight="1" thickTop="1">
      <c r="A41" s="81"/>
      <c r="B41" s="82"/>
      <c r="C41" s="48" t="s">
        <v>32</v>
      </c>
      <c r="D41" s="49"/>
      <c r="E41" s="50"/>
      <c r="F41" s="51">
        <v>2009919.76</v>
      </c>
      <c r="G41" s="51">
        <v>33528.449999999997</v>
      </c>
      <c r="H41" s="51">
        <v>4323.37</v>
      </c>
      <c r="I41" s="51">
        <v>1281932.21</v>
      </c>
      <c r="J41" s="51">
        <v>479617.95</v>
      </c>
      <c r="K41" s="51">
        <v>18519.45</v>
      </c>
      <c r="L41" s="51">
        <v>200140.99</v>
      </c>
      <c r="M41" s="51">
        <v>8010999.3399999999</v>
      </c>
      <c r="N41" s="51">
        <v>6340.26</v>
      </c>
      <c r="O41" s="51"/>
      <c r="P41" s="51">
        <v>338578.45</v>
      </c>
      <c r="Q41" s="51">
        <v>7453.6100000000006</v>
      </c>
      <c r="R41" s="51">
        <v>4722850.32</v>
      </c>
      <c r="S41" s="51"/>
      <c r="T41" s="51"/>
      <c r="U41" s="51">
        <v>50148.65</v>
      </c>
      <c r="V41" s="51">
        <v>678.82</v>
      </c>
      <c r="W41" s="51">
        <v>235828.67</v>
      </c>
      <c r="X41" s="51">
        <v>20396.420000000002</v>
      </c>
      <c r="Y41" s="51">
        <v>6521.42</v>
      </c>
      <c r="Z41" s="51"/>
      <c r="AA41" s="51"/>
      <c r="AB41" s="51">
        <v>137653.58000000002</v>
      </c>
      <c r="AC41" s="51">
        <v>6247103.5099999998</v>
      </c>
      <c r="AD41" s="51">
        <v>2748471.91</v>
      </c>
      <c r="AE41" s="50">
        <f>SUM(AE42:AE44)</f>
        <v>26561007.140000001</v>
      </c>
    </row>
    <row r="42" spans="1:31" s="2" customFormat="1" ht="24.95" customHeight="1">
      <c r="A42" s="97"/>
      <c r="B42" s="84"/>
      <c r="C42" s="98" t="s">
        <v>33</v>
      </c>
      <c r="D42" s="99"/>
      <c r="E42" s="111"/>
      <c r="F42" s="112">
        <v>229745.71</v>
      </c>
      <c r="G42" s="112">
        <v>22750.82</v>
      </c>
      <c r="H42" s="112">
        <v>4323.37</v>
      </c>
      <c r="I42" s="112">
        <v>7138.15</v>
      </c>
      <c r="J42" s="112">
        <v>148</v>
      </c>
      <c r="K42" s="112">
        <v>17349.61</v>
      </c>
      <c r="L42" s="112">
        <v>192761.31</v>
      </c>
      <c r="M42" s="112">
        <v>7955984.3399999999</v>
      </c>
      <c r="N42" s="112">
        <v>6340.26</v>
      </c>
      <c r="O42" s="112"/>
      <c r="P42" s="112">
        <v>128295.29</v>
      </c>
      <c r="Q42" s="112">
        <v>6906.42</v>
      </c>
      <c r="R42" s="112">
        <v>1968.94</v>
      </c>
      <c r="S42" s="112"/>
      <c r="T42" s="112"/>
      <c r="U42" s="112">
        <v>13801.96</v>
      </c>
      <c r="V42" s="112">
        <v>0</v>
      </c>
      <c r="W42" s="112">
        <v>235828.67</v>
      </c>
      <c r="X42" s="112">
        <v>19328.060000000001</v>
      </c>
      <c r="Y42" s="112">
        <v>3899.71</v>
      </c>
      <c r="Z42" s="112"/>
      <c r="AA42" s="112"/>
      <c r="AB42" s="112">
        <v>132210.94</v>
      </c>
      <c r="AC42" s="112">
        <v>6243155.7199999997</v>
      </c>
      <c r="AD42" s="112">
        <v>2612899.54</v>
      </c>
      <c r="AE42" s="111">
        <f>SUM(F42:$AD$42)</f>
        <v>17834836.82</v>
      </c>
    </row>
    <row r="43" spans="1:31" s="2" customFormat="1" ht="24.95" customHeight="1">
      <c r="A43" s="89"/>
      <c r="B43" s="82"/>
      <c r="C43" s="68" t="s">
        <v>34</v>
      </c>
      <c r="D43" s="69"/>
      <c r="E43" s="70"/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/>
      <c r="P43" s="71">
        <v>0</v>
      </c>
      <c r="Q43" s="71">
        <v>0</v>
      </c>
      <c r="R43" s="71">
        <v>0</v>
      </c>
      <c r="S43" s="71"/>
      <c r="T43" s="71"/>
      <c r="U43" s="71">
        <v>0</v>
      </c>
      <c r="V43" s="71">
        <v>0</v>
      </c>
      <c r="W43" s="71">
        <v>0</v>
      </c>
      <c r="X43" s="71">
        <v>0</v>
      </c>
      <c r="Y43" s="71">
        <v>741.71</v>
      </c>
      <c r="Z43" s="71"/>
      <c r="AA43" s="71"/>
      <c r="AB43" s="71">
        <v>24.76</v>
      </c>
      <c r="AC43" s="71">
        <v>2895.74</v>
      </c>
      <c r="AD43" s="71">
        <v>0</v>
      </c>
      <c r="AE43" s="70">
        <f>SUM(F43:$AD$43)</f>
        <v>3662.21</v>
      </c>
    </row>
    <row r="44" spans="1:31" s="2" customFormat="1" ht="24.95" customHeight="1">
      <c r="A44" s="97"/>
      <c r="B44" s="84"/>
      <c r="C44" s="98" t="s">
        <v>35</v>
      </c>
      <c r="D44" s="99"/>
      <c r="E44" s="111"/>
      <c r="F44" s="112">
        <v>1780174.05</v>
      </c>
      <c r="G44" s="112">
        <v>10777.63</v>
      </c>
      <c r="H44" s="112">
        <v>0</v>
      </c>
      <c r="I44" s="112">
        <v>1274794.06</v>
      </c>
      <c r="J44" s="112">
        <v>479469.95</v>
      </c>
      <c r="K44" s="112">
        <v>1169.8399999999999</v>
      </c>
      <c r="L44" s="112">
        <v>7379.68</v>
      </c>
      <c r="M44" s="112">
        <v>55015</v>
      </c>
      <c r="N44" s="112">
        <v>0</v>
      </c>
      <c r="O44" s="112"/>
      <c r="P44" s="112">
        <v>210283.16</v>
      </c>
      <c r="Q44" s="112">
        <v>547.19000000000005</v>
      </c>
      <c r="R44" s="112">
        <v>4720881.38</v>
      </c>
      <c r="S44" s="112"/>
      <c r="T44" s="112"/>
      <c r="U44" s="112">
        <v>36346.69</v>
      </c>
      <c r="V44" s="112">
        <v>678.82</v>
      </c>
      <c r="W44" s="112">
        <v>0</v>
      </c>
      <c r="X44" s="112">
        <v>1068.3599999999999</v>
      </c>
      <c r="Y44" s="112">
        <v>1880</v>
      </c>
      <c r="Z44" s="112"/>
      <c r="AA44" s="112"/>
      <c r="AB44" s="112">
        <v>5417.88</v>
      </c>
      <c r="AC44" s="112">
        <v>1052.05</v>
      </c>
      <c r="AD44" s="112">
        <v>135572.37</v>
      </c>
      <c r="AE44" s="111">
        <f>SUM(F44:$AD$44)</f>
        <v>8722508.1100000013</v>
      </c>
    </row>
    <row r="45" spans="1:31" s="3" customFormat="1" ht="24.95" customHeight="1">
      <c r="A45" s="81"/>
      <c r="B45" s="82"/>
      <c r="C45" s="72" t="s">
        <v>36</v>
      </c>
      <c r="D45" s="73"/>
      <c r="E45" s="74"/>
      <c r="F45" s="75">
        <v>90609.63</v>
      </c>
      <c r="G45" s="75">
        <v>945943.08000000007</v>
      </c>
      <c r="H45" s="75">
        <v>-4716.5600000000004</v>
      </c>
      <c r="I45" s="75">
        <v>2567.3200000000002</v>
      </c>
      <c r="J45" s="75">
        <v>0</v>
      </c>
      <c r="K45" s="75">
        <v>0</v>
      </c>
      <c r="L45" s="75">
        <v>1816.94</v>
      </c>
      <c r="M45" s="75">
        <v>4279.43</v>
      </c>
      <c r="N45" s="75">
        <v>34015.339999999997</v>
      </c>
      <c r="O45" s="75"/>
      <c r="P45" s="75">
        <v>3441.83</v>
      </c>
      <c r="Q45" s="75">
        <v>29325.259999999995</v>
      </c>
      <c r="R45" s="75">
        <v>24639.63</v>
      </c>
      <c r="S45" s="75"/>
      <c r="T45" s="75"/>
      <c r="U45" s="75">
        <v>-17515.12</v>
      </c>
      <c r="V45" s="75">
        <v>57636.800000000003</v>
      </c>
      <c r="W45" s="75">
        <v>30644.620000000003</v>
      </c>
      <c r="X45" s="75">
        <v>81799.06</v>
      </c>
      <c r="Y45" s="75">
        <v>10058.07</v>
      </c>
      <c r="Z45" s="75"/>
      <c r="AA45" s="75"/>
      <c r="AB45" s="75">
        <v>10815.87</v>
      </c>
      <c r="AC45" s="75">
        <v>36000</v>
      </c>
      <c r="AD45" s="75">
        <v>173622.36</v>
      </c>
      <c r="AE45" s="74">
        <f>SUM(AE46:AE47)</f>
        <v>1514983.56</v>
      </c>
    </row>
    <row r="46" spans="1:31" s="2" customFormat="1" ht="24.95" customHeight="1">
      <c r="A46" s="113"/>
      <c r="B46" s="84"/>
      <c r="C46" s="103" t="s">
        <v>37</v>
      </c>
      <c r="D46" s="104"/>
      <c r="E46" s="105"/>
      <c r="F46" s="106">
        <v>19959.63</v>
      </c>
      <c r="G46" s="106">
        <v>945943.08000000007</v>
      </c>
      <c r="H46" s="106">
        <v>-4716.5600000000004</v>
      </c>
      <c r="I46" s="106">
        <v>0</v>
      </c>
      <c r="J46" s="106">
        <v>0</v>
      </c>
      <c r="K46" s="106">
        <v>0</v>
      </c>
      <c r="L46" s="106">
        <v>1816.94</v>
      </c>
      <c r="M46" s="106">
        <v>181.34</v>
      </c>
      <c r="N46" s="106">
        <v>34015.339999999997</v>
      </c>
      <c r="O46" s="106"/>
      <c r="P46" s="106">
        <v>3441.83</v>
      </c>
      <c r="Q46" s="106">
        <v>28114.779999999995</v>
      </c>
      <c r="R46" s="106">
        <v>24639.63</v>
      </c>
      <c r="S46" s="106"/>
      <c r="T46" s="106"/>
      <c r="U46" s="106">
        <v>-18036.91</v>
      </c>
      <c r="V46" s="106">
        <v>56836.800000000003</v>
      </c>
      <c r="W46" s="106">
        <v>30644.620000000003</v>
      </c>
      <c r="X46" s="106">
        <v>8966.81</v>
      </c>
      <c r="Y46" s="106">
        <v>9308.07</v>
      </c>
      <c r="Z46" s="106"/>
      <c r="AA46" s="106"/>
      <c r="AB46" s="106">
        <v>10815.87</v>
      </c>
      <c r="AC46" s="106">
        <v>36000</v>
      </c>
      <c r="AD46" s="106">
        <v>0</v>
      </c>
      <c r="AE46" s="105">
        <f>SUM(F46:$AD$46)</f>
        <v>1187931.27</v>
      </c>
    </row>
    <row r="47" spans="1:31" s="2" customFormat="1" ht="24.95" customHeight="1">
      <c r="A47" s="89"/>
      <c r="B47" s="82"/>
      <c r="C47" s="52" t="s">
        <v>38</v>
      </c>
      <c r="D47" s="53"/>
      <c r="E47" s="54"/>
      <c r="F47" s="18">
        <v>70650</v>
      </c>
      <c r="G47" s="18">
        <v>0</v>
      </c>
      <c r="H47" s="18">
        <v>0</v>
      </c>
      <c r="I47" s="18">
        <v>2567.3200000000002</v>
      </c>
      <c r="J47" s="18">
        <v>0</v>
      </c>
      <c r="K47" s="18">
        <v>0</v>
      </c>
      <c r="L47" s="18">
        <v>0</v>
      </c>
      <c r="M47" s="18">
        <v>4098.09</v>
      </c>
      <c r="N47" s="18">
        <v>0</v>
      </c>
      <c r="O47" s="18"/>
      <c r="P47" s="18">
        <v>0</v>
      </c>
      <c r="Q47" s="18">
        <v>1210.48</v>
      </c>
      <c r="R47" s="18">
        <v>0</v>
      </c>
      <c r="S47" s="18"/>
      <c r="T47" s="18"/>
      <c r="U47" s="18">
        <v>521.79</v>
      </c>
      <c r="V47" s="18">
        <v>800</v>
      </c>
      <c r="W47" s="18">
        <v>0</v>
      </c>
      <c r="X47" s="18">
        <v>72832.25</v>
      </c>
      <c r="Y47" s="18">
        <v>750</v>
      </c>
      <c r="Z47" s="18"/>
      <c r="AA47" s="18"/>
      <c r="AB47" s="18">
        <v>0</v>
      </c>
      <c r="AC47" s="18">
        <v>0</v>
      </c>
      <c r="AD47" s="18">
        <v>173622.36</v>
      </c>
      <c r="AE47" s="54">
        <f>SUM(F47:$AD$47)</f>
        <v>327052.28999999998</v>
      </c>
    </row>
    <row r="48" spans="1:31" s="3" customFormat="1" ht="24.95" customHeight="1">
      <c r="A48" s="83"/>
      <c r="B48" s="84"/>
      <c r="C48" s="114" t="s">
        <v>39</v>
      </c>
      <c r="D48" s="115"/>
      <c r="E48" s="116"/>
      <c r="F48" s="117">
        <v>0</v>
      </c>
      <c r="G48" s="117">
        <v>454680.73</v>
      </c>
      <c r="H48" s="117">
        <v>662811.24</v>
      </c>
      <c r="I48" s="117">
        <v>4965353.7300000004</v>
      </c>
      <c r="J48" s="117">
        <v>6819.66</v>
      </c>
      <c r="K48" s="117">
        <v>158569.14000000001</v>
      </c>
      <c r="L48" s="117">
        <v>181541.5</v>
      </c>
      <c r="M48" s="117">
        <v>99122.39</v>
      </c>
      <c r="N48" s="117">
        <v>1111149.9700000002</v>
      </c>
      <c r="O48" s="117"/>
      <c r="P48" s="117">
        <v>124598.85</v>
      </c>
      <c r="Q48" s="117">
        <v>3421.92</v>
      </c>
      <c r="R48" s="117">
        <v>346896.83</v>
      </c>
      <c r="S48" s="117"/>
      <c r="T48" s="117"/>
      <c r="U48" s="117">
        <v>6275.21</v>
      </c>
      <c r="V48" s="117">
        <v>0</v>
      </c>
      <c r="W48" s="117">
        <v>115887.87</v>
      </c>
      <c r="X48" s="117">
        <v>405144.2</v>
      </c>
      <c r="Y48" s="117">
        <v>859.77</v>
      </c>
      <c r="Z48" s="117"/>
      <c r="AA48" s="117"/>
      <c r="AB48" s="117">
        <v>1343365.77</v>
      </c>
      <c r="AC48" s="117">
        <v>0</v>
      </c>
      <c r="AD48" s="117">
        <v>30672</v>
      </c>
      <c r="AE48" s="116">
        <f>SUM(AE49:AE52)</f>
        <v>10017170.779999999</v>
      </c>
    </row>
    <row r="49" spans="1:31" s="2" customFormat="1" ht="24.95" customHeight="1">
      <c r="A49" s="89"/>
      <c r="B49" s="82"/>
      <c r="C49" s="68" t="s">
        <v>40</v>
      </c>
      <c r="D49" s="69"/>
      <c r="E49" s="70"/>
      <c r="F49" s="71">
        <v>0</v>
      </c>
      <c r="G49" s="71">
        <v>18142.8</v>
      </c>
      <c r="H49" s="71">
        <v>30113.49</v>
      </c>
      <c r="I49" s="71">
        <v>108929.51</v>
      </c>
      <c r="J49" s="71">
        <v>6819.66</v>
      </c>
      <c r="K49" s="71">
        <v>1061.8800000000001</v>
      </c>
      <c r="L49" s="71">
        <v>32440.81</v>
      </c>
      <c r="M49" s="71">
        <v>62839.05</v>
      </c>
      <c r="N49" s="71">
        <v>4183.8599999999997</v>
      </c>
      <c r="O49" s="71"/>
      <c r="P49" s="71">
        <v>21904</v>
      </c>
      <c r="Q49" s="71">
        <v>3421.92</v>
      </c>
      <c r="R49" s="71">
        <v>0</v>
      </c>
      <c r="S49" s="71"/>
      <c r="T49" s="71"/>
      <c r="U49" s="71">
        <v>6275.21</v>
      </c>
      <c r="V49" s="71">
        <v>0</v>
      </c>
      <c r="W49" s="71">
        <v>0</v>
      </c>
      <c r="X49" s="71">
        <v>9147.5</v>
      </c>
      <c r="Y49" s="71">
        <v>859.77</v>
      </c>
      <c r="Z49" s="71"/>
      <c r="AA49" s="71"/>
      <c r="AB49" s="71">
        <v>1343365.77</v>
      </c>
      <c r="AC49" s="71">
        <v>0</v>
      </c>
      <c r="AD49" s="71">
        <v>30672</v>
      </c>
      <c r="AE49" s="54">
        <f>SUM(F49:$AD$49)</f>
        <v>1680177.23</v>
      </c>
    </row>
    <row r="50" spans="1:31" s="2" customFormat="1" ht="24.95" customHeight="1">
      <c r="A50" s="97"/>
      <c r="B50" s="84"/>
      <c r="C50" s="98" t="s">
        <v>41</v>
      </c>
      <c r="D50" s="99"/>
      <c r="E50" s="111"/>
      <c r="F50" s="112">
        <v>0</v>
      </c>
      <c r="G50" s="112">
        <v>436537.93</v>
      </c>
      <c r="H50" s="112">
        <v>632697.75</v>
      </c>
      <c r="I50" s="112">
        <v>4856424.2200000007</v>
      </c>
      <c r="J50" s="112">
        <v>0</v>
      </c>
      <c r="K50" s="112">
        <v>157507.26</v>
      </c>
      <c r="L50" s="112">
        <v>129717.43</v>
      </c>
      <c r="M50" s="112">
        <v>36283.339999999997</v>
      </c>
      <c r="N50" s="112">
        <v>1106966.1100000001</v>
      </c>
      <c r="O50" s="112"/>
      <c r="P50" s="112">
        <v>102694.85</v>
      </c>
      <c r="Q50" s="112">
        <v>0</v>
      </c>
      <c r="R50" s="112">
        <v>12600</v>
      </c>
      <c r="S50" s="112"/>
      <c r="T50" s="112"/>
      <c r="U50" s="112">
        <v>0</v>
      </c>
      <c r="V50" s="112">
        <v>0</v>
      </c>
      <c r="W50" s="112">
        <v>115887.87</v>
      </c>
      <c r="X50" s="112">
        <v>395996.7</v>
      </c>
      <c r="Y50" s="112">
        <v>0</v>
      </c>
      <c r="Z50" s="112"/>
      <c r="AA50" s="112"/>
      <c r="AB50" s="112">
        <v>0</v>
      </c>
      <c r="AC50" s="112">
        <v>0</v>
      </c>
      <c r="AD50" s="112">
        <v>0</v>
      </c>
      <c r="AE50" s="105">
        <f>SUM(F50:$AD$50)</f>
        <v>7983313.46</v>
      </c>
    </row>
    <row r="51" spans="1:31" s="2" customFormat="1" ht="24.95" customHeight="1">
      <c r="A51" s="89"/>
      <c r="B51" s="82"/>
      <c r="C51" s="68" t="s">
        <v>42</v>
      </c>
      <c r="D51" s="69"/>
      <c r="E51" s="70"/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19383.259999999998</v>
      </c>
      <c r="M51" s="71">
        <v>0</v>
      </c>
      <c r="N51" s="71">
        <v>0</v>
      </c>
      <c r="O51" s="71"/>
      <c r="P51" s="71">
        <v>0</v>
      </c>
      <c r="Q51" s="71">
        <v>0</v>
      </c>
      <c r="R51" s="71">
        <v>334296.83</v>
      </c>
      <c r="S51" s="71"/>
      <c r="T51" s="71"/>
      <c r="U51" s="71">
        <v>0</v>
      </c>
      <c r="V51" s="71">
        <v>0</v>
      </c>
      <c r="W51" s="71">
        <v>0</v>
      </c>
      <c r="X51" s="71">
        <v>0</v>
      </c>
      <c r="Y51" s="71">
        <v>0</v>
      </c>
      <c r="Z51" s="71"/>
      <c r="AA51" s="71"/>
      <c r="AB51" s="71">
        <v>0</v>
      </c>
      <c r="AC51" s="71">
        <v>0</v>
      </c>
      <c r="AD51" s="71">
        <v>0</v>
      </c>
      <c r="AE51" s="54">
        <f>SUM(F51:$AD$51)</f>
        <v>353680.09</v>
      </c>
    </row>
    <row r="52" spans="1:31" s="2" customFormat="1" ht="24.95" customHeight="1">
      <c r="A52" s="97"/>
      <c r="B52" s="84"/>
      <c r="C52" s="98" t="s">
        <v>43</v>
      </c>
      <c r="D52" s="99"/>
      <c r="E52" s="111"/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/>
      <c r="P52" s="112">
        <v>0</v>
      </c>
      <c r="Q52" s="112">
        <v>0</v>
      </c>
      <c r="R52" s="112">
        <v>0</v>
      </c>
      <c r="S52" s="112"/>
      <c r="T52" s="112"/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/>
      <c r="AA52" s="112"/>
      <c r="AB52" s="112">
        <v>0</v>
      </c>
      <c r="AC52" s="112">
        <v>0</v>
      </c>
      <c r="AD52" s="112">
        <v>0</v>
      </c>
      <c r="AE52" s="105">
        <f>SUM(F$52:$AD52)</f>
        <v>0</v>
      </c>
    </row>
    <row r="53" spans="1:31" s="3" customFormat="1" ht="24.95" customHeight="1">
      <c r="A53" s="81"/>
      <c r="B53" s="82"/>
      <c r="C53" s="72" t="s">
        <v>44</v>
      </c>
      <c r="D53" s="73"/>
      <c r="E53" s="74"/>
      <c r="F53" s="75">
        <v>15218.04</v>
      </c>
      <c r="G53" s="75">
        <v>9092.48</v>
      </c>
      <c r="H53" s="75">
        <v>302172.22000000003</v>
      </c>
      <c r="I53" s="75">
        <v>151704.03999999998</v>
      </c>
      <c r="J53" s="75">
        <v>406713.55999999994</v>
      </c>
      <c r="K53" s="75">
        <v>11172.36</v>
      </c>
      <c r="L53" s="75">
        <v>30916.3</v>
      </c>
      <c r="M53" s="75">
        <v>5986.95</v>
      </c>
      <c r="N53" s="75">
        <v>19157.400000000001</v>
      </c>
      <c r="O53" s="75"/>
      <c r="P53" s="75">
        <v>24311.360000000001</v>
      </c>
      <c r="Q53" s="75">
        <v>2642.32</v>
      </c>
      <c r="R53" s="75">
        <v>85280.319999999992</v>
      </c>
      <c r="S53" s="75"/>
      <c r="T53" s="75"/>
      <c r="U53" s="75">
        <v>10236.169999999998</v>
      </c>
      <c r="V53" s="75">
        <v>351.05</v>
      </c>
      <c r="W53" s="75">
        <v>1122.54</v>
      </c>
      <c r="X53" s="75">
        <v>2716.1099999999997</v>
      </c>
      <c r="Y53" s="75">
        <v>933821.74</v>
      </c>
      <c r="Z53" s="75"/>
      <c r="AA53" s="75"/>
      <c r="AB53" s="75">
        <v>12583.1</v>
      </c>
      <c r="AC53" s="75">
        <v>717.72</v>
      </c>
      <c r="AD53" s="75">
        <v>664115.65999999992</v>
      </c>
      <c r="AE53" s="74">
        <f>SUM(AE54:AE58)</f>
        <v>2690031.4399999995</v>
      </c>
    </row>
    <row r="54" spans="1:31" s="2" customFormat="1" ht="24.95" customHeight="1">
      <c r="A54" s="97"/>
      <c r="B54" s="84"/>
      <c r="C54" s="103" t="s">
        <v>45</v>
      </c>
      <c r="D54" s="104"/>
      <c r="E54" s="105"/>
      <c r="F54" s="106">
        <v>14970.54</v>
      </c>
      <c r="G54" s="106">
        <v>7881.03</v>
      </c>
      <c r="H54" s="106">
        <v>301965.57</v>
      </c>
      <c r="I54" s="106">
        <v>141741.24</v>
      </c>
      <c r="J54" s="106">
        <v>390047.6</v>
      </c>
      <c r="K54" s="106">
        <v>10850.95</v>
      </c>
      <c r="L54" s="106">
        <v>28593.64</v>
      </c>
      <c r="M54" s="106">
        <v>0</v>
      </c>
      <c r="N54" s="106">
        <v>18018.73</v>
      </c>
      <c r="O54" s="106"/>
      <c r="P54" s="106">
        <v>23989.95</v>
      </c>
      <c r="Q54" s="106">
        <v>0</v>
      </c>
      <c r="R54" s="106">
        <v>85247.84</v>
      </c>
      <c r="S54" s="106"/>
      <c r="T54" s="106"/>
      <c r="U54" s="106">
        <v>5223.76</v>
      </c>
      <c r="V54" s="106">
        <v>0</v>
      </c>
      <c r="W54" s="106">
        <v>702.56</v>
      </c>
      <c r="X54" s="106">
        <v>0</v>
      </c>
      <c r="Y54" s="106">
        <v>39861.160000000003</v>
      </c>
      <c r="Z54" s="106"/>
      <c r="AA54" s="106"/>
      <c r="AB54" s="106">
        <v>12583.1</v>
      </c>
      <c r="AC54" s="106">
        <v>142.4</v>
      </c>
      <c r="AD54" s="106">
        <v>11420.45</v>
      </c>
      <c r="AE54" s="105">
        <f>SUM(F54:$AD$54)</f>
        <v>1093240.5199999998</v>
      </c>
    </row>
    <row r="55" spans="1:31" s="2" customFormat="1" ht="24.95" customHeight="1">
      <c r="A55" s="89"/>
      <c r="B55" s="82"/>
      <c r="C55" s="52" t="s">
        <v>46</v>
      </c>
      <c r="D55" s="53"/>
      <c r="E55" s="54"/>
      <c r="F55" s="18">
        <v>44</v>
      </c>
      <c r="G55" s="18">
        <v>11.45</v>
      </c>
      <c r="H55" s="18">
        <v>34.65</v>
      </c>
      <c r="I55" s="18">
        <v>8262.5</v>
      </c>
      <c r="J55" s="18">
        <v>44.17</v>
      </c>
      <c r="K55" s="18">
        <v>21.41</v>
      </c>
      <c r="L55" s="18">
        <v>37.880000000000003</v>
      </c>
      <c r="M55" s="18">
        <v>5.7</v>
      </c>
      <c r="N55" s="18">
        <v>0</v>
      </c>
      <c r="O55" s="18"/>
      <c r="P55" s="18">
        <v>21.41</v>
      </c>
      <c r="Q55" s="18">
        <v>39.67</v>
      </c>
      <c r="R55" s="18">
        <v>32.479999999999997</v>
      </c>
      <c r="S55" s="18"/>
      <c r="T55" s="18"/>
      <c r="U55" s="18">
        <v>18.940000000000001</v>
      </c>
      <c r="V55" s="18">
        <v>7.05</v>
      </c>
      <c r="W55" s="18">
        <v>14.98</v>
      </c>
      <c r="X55" s="18">
        <v>1677.6899999999998</v>
      </c>
      <c r="Y55" s="18">
        <v>892160.58</v>
      </c>
      <c r="Z55" s="18"/>
      <c r="AA55" s="18"/>
      <c r="AB55" s="18">
        <v>0</v>
      </c>
      <c r="AC55" s="18">
        <v>25.32</v>
      </c>
      <c r="AD55" s="18">
        <v>652695.21</v>
      </c>
      <c r="AE55" s="54">
        <f>SUM(F55:$AD$55)</f>
        <v>1555155.0899999999</v>
      </c>
    </row>
    <row r="56" spans="1:31" s="2" customFormat="1" ht="24.95" customHeight="1">
      <c r="A56" s="97"/>
      <c r="B56" s="84"/>
      <c r="C56" s="103" t="s">
        <v>47</v>
      </c>
      <c r="D56" s="104"/>
      <c r="E56" s="105"/>
      <c r="F56" s="106">
        <v>203.5</v>
      </c>
      <c r="G56" s="106">
        <v>1200</v>
      </c>
      <c r="H56" s="106">
        <v>172</v>
      </c>
      <c r="I56" s="106">
        <v>1700.3</v>
      </c>
      <c r="J56" s="106">
        <v>16621.79</v>
      </c>
      <c r="K56" s="106">
        <v>300</v>
      </c>
      <c r="L56" s="106">
        <v>2284.7799999999997</v>
      </c>
      <c r="M56" s="106">
        <v>5981.25</v>
      </c>
      <c r="N56" s="106">
        <v>1138.67</v>
      </c>
      <c r="O56" s="106"/>
      <c r="P56" s="106">
        <v>300</v>
      </c>
      <c r="Q56" s="106">
        <v>2602.65</v>
      </c>
      <c r="R56" s="106">
        <v>0</v>
      </c>
      <c r="S56" s="106"/>
      <c r="T56" s="106"/>
      <c r="U56" s="106">
        <v>4993.4699999999993</v>
      </c>
      <c r="V56" s="106">
        <v>344</v>
      </c>
      <c r="W56" s="106">
        <v>405</v>
      </c>
      <c r="X56" s="106">
        <v>1038.42</v>
      </c>
      <c r="Y56" s="106">
        <v>1800</v>
      </c>
      <c r="Z56" s="106"/>
      <c r="AA56" s="106"/>
      <c r="AB56" s="106">
        <v>0</v>
      </c>
      <c r="AC56" s="106">
        <v>550</v>
      </c>
      <c r="AD56" s="106">
        <v>0</v>
      </c>
      <c r="AE56" s="105">
        <f>SUM(F56:$AD$56)</f>
        <v>41635.83</v>
      </c>
    </row>
    <row r="57" spans="1:31" s="2" customFormat="1" ht="24.95" customHeight="1">
      <c r="A57" s="89"/>
      <c r="B57" s="82"/>
      <c r="C57" s="52" t="s">
        <v>48</v>
      </c>
      <c r="D57" s="53"/>
      <c r="E57" s="54"/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/>
      <c r="P57" s="18">
        <v>0</v>
      </c>
      <c r="Q57" s="18">
        <v>0</v>
      </c>
      <c r="R57" s="18">
        <v>0</v>
      </c>
      <c r="S57" s="18"/>
      <c r="T57" s="18"/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/>
      <c r="AA57" s="18"/>
      <c r="AB57" s="18">
        <v>0</v>
      </c>
      <c r="AC57" s="18">
        <v>0</v>
      </c>
      <c r="AD57" s="18">
        <v>0</v>
      </c>
      <c r="AE57" s="54">
        <f>SUM(F57:$AD$57)</f>
        <v>0</v>
      </c>
    </row>
    <row r="58" spans="1:31" s="2" customFormat="1" ht="24.95" customHeight="1" thickBot="1">
      <c r="A58" s="97"/>
      <c r="B58" s="84"/>
      <c r="C58" s="118" t="s">
        <v>49</v>
      </c>
      <c r="D58" s="119"/>
      <c r="E58" s="120"/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v>0</v>
      </c>
      <c r="N58" s="121">
        <v>0</v>
      </c>
      <c r="O58" s="121"/>
      <c r="P58" s="121">
        <v>0</v>
      </c>
      <c r="Q58" s="121">
        <v>0</v>
      </c>
      <c r="R58" s="121">
        <v>0</v>
      </c>
      <c r="S58" s="121"/>
      <c r="T58" s="121"/>
      <c r="U58" s="121">
        <v>0</v>
      </c>
      <c r="V58" s="121">
        <v>0</v>
      </c>
      <c r="W58" s="121">
        <v>0</v>
      </c>
      <c r="X58" s="121">
        <v>0</v>
      </c>
      <c r="Y58" s="121">
        <v>0</v>
      </c>
      <c r="Z58" s="121"/>
      <c r="AA58" s="121"/>
      <c r="AB58" s="121">
        <v>0</v>
      </c>
      <c r="AC58" s="121">
        <v>0</v>
      </c>
      <c r="AD58" s="121">
        <v>0</v>
      </c>
      <c r="AE58" s="120">
        <f>SUM(F58:$AD$58)</f>
        <v>0</v>
      </c>
    </row>
    <row r="59" spans="1:31" s="1" customFormat="1" ht="24.95" customHeight="1" thickTop="1">
      <c r="B59" s="102"/>
      <c r="C59" s="22"/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1" customFormat="1" ht="24.95" customHeight="1" thickBot="1">
      <c r="B60" s="102"/>
      <c r="C60" s="22"/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1" customFormat="1" ht="24.95" customHeight="1" thickTop="1">
      <c r="A61" s="81"/>
      <c r="B61" s="82"/>
      <c r="C61" s="76" t="s">
        <v>50</v>
      </c>
      <c r="D61" s="77"/>
      <c r="E61" s="26" t="s">
        <v>0</v>
      </c>
      <c r="F61" s="27">
        <v>42675</v>
      </c>
      <c r="G61" s="27">
        <v>42677</v>
      </c>
      <c r="H61" s="27">
        <v>42678</v>
      </c>
      <c r="I61" s="27">
        <v>42681</v>
      </c>
      <c r="J61" s="27">
        <v>42682</v>
      </c>
      <c r="K61" s="27">
        <v>42683</v>
      </c>
      <c r="L61" s="27">
        <v>42684</v>
      </c>
      <c r="M61" s="27">
        <v>42685</v>
      </c>
      <c r="N61" s="27">
        <v>42688</v>
      </c>
      <c r="O61" s="27"/>
      <c r="P61" s="27">
        <v>42690</v>
      </c>
      <c r="Q61" s="27">
        <v>42691</v>
      </c>
      <c r="R61" s="27">
        <v>42692</v>
      </c>
      <c r="S61" s="27"/>
      <c r="T61" s="27"/>
      <c r="U61" s="27">
        <v>42695</v>
      </c>
      <c r="V61" s="27">
        <v>42696</v>
      </c>
      <c r="W61" s="27">
        <v>42697</v>
      </c>
      <c r="X61" s="27">
        <v>42698</v>
      </c>
      <c r="Y61" s="27">
        <v>42699</v>
      </c>
      <c r="Z61" s="27"/>
      <c r="AA61" s="27"/>
      <c r="AB61" s="27">
        <v>42702</v>
      </c>
      <c r="AC61" s="27">
        <v>42703</v>
      </c>
      <c r="AD61" s="27">
        <v>42704</v>
      </c>
      <c r="AE61" s="26" t="str">
        <f>+AE1</f>
        <v>Total</v>
      </c>
    </row>
    <row r="62" spans="1:31" s="1" customFormat="1" ht="24.95" customHeight="1">
      <c r="A62" s="83"/>
      <c r="B62" s="84"/>
      <c r="C62" s="85">
        <f>+C2</f>
        <v>42675</v>
      </c>
      <c r="D62" s="122"/>
      <c r="E62" s="87"/>
      <c r="F62" s="88" t="s">
        <v>63</v>
      </c>
      <c r="G62" s="88" t="s">
        <v>64</v>
      </c>
      <c r="H62" s="88" t="s">
        <v>65</v>
      </c>
      <c r="I62" s="88" t="s">
        <v>66</v>
      </c>
      <c r="J62" s="88" t="s">
        <v>63</v>
      </c>
      <c r="K62" s="88" t="s">
        <v>68</v>
      </c>
      <c r="L62" s="88" t="s">
        <v>64</v>
      </c>
      <c r="M62" s="88" t="s">
        <v>65</v>
      </c>
      <c r="N62" s="88" t="s">
        <v>66</v>
      </c>
      <c r="O62" s="88"/>
      <c r="P62" s="88" t="s">
        <v>68</v>
      </c>
      <c r="Q62" s="88" t="s">
        <v>64</v>
      </c>
      <c r="R62" s="88" t="s">
        <v>65</v>
      </c>
      <c r="S62" s="88"/>
      <c r="T62" s="88"/>
      <c r="U62" s="88" t="s">
        <v>66</v>
      </c>
      <c r="V62" s="88" t="s">
        <v>63</v>
      </c>
      <c r="W62" s="88" t="s">
        <v>68</v>
      </c>
      <c r="X62" s="88" t="s">
        <v>64</v>
      </c>
      <c r="Y62" s="88" t="s">
        <v>65</v>
      </c>
      <c r="Z62" s="88"/>
      <c r="AA62" s="88"/>
      <c r="AB62" s="88" t="s">
        <v>66</v>
      </c>
      <c r="AC62" s="88" t="s">
        <v>63</v>
      </c>
      <c r="AD62" s="88" t="s">
        <v>68</v>
      </c>
      <c r="AE62" s="87"/>
    </row>
    <row r="63" spans="1:31" s="2" customFormat="1" ht="24.95" customHeight="1" thickBot="1">
      <c r="A63" s="89"/>
      <c r="B63" s="82"/>
      <c r="C63" s="78"/>
      <c r="D63" s="79"/>
      <c r="E63" s="30">
        <v>42644</v>
      </c>
      <c r="F63" s="90" t="s">
        <v>67</v>
      </c>
      <c r="G63" s="90" t="s">
        <v>67</v>
      </c>
      <c r="H63" s="90" t="s">
        <v>67</v>
      </c>
      <c r="I63" s="90" t="s">
        <v>67</v>
      </c>
      <c r="J63" s="90" t="s">
        <v>67</v>
      </c>
      <c r="K63" s="90" t="s">
        <v>67</v>
      </c>
      <c r="L63" s="90" t="s">
        <v>67</v>
      </c>
      <c r="M63" s="90" t="s">
        <v>67</v>
      </c>
      <c r="N63" s="90" t="s">
        <v>67</v>
      </c>
      <c r="O63" s="90"/>
      <c r="P63" s="90" t="s">
        <v>67</v>
      </c>
      <c r="Q63" s="90" t="s">
        <v>67</v>
      </c>
      <c r="R63" s="90" t="s">
        <v>67</v>
      </c>
      <c r="S63" s="90"/>
      <c r="T63" s="90"/>
      <c r="U63" s="90" t="s">
        <v>67</v>
      </c>
      <c r="V63" s="90" t="s">
        <v>67</v>
      </c>
      <c r="W63" s="90" t="s">
        <v>67</v>
      </c>
      <c r="X63" s="90" t="s">
        <v>67</v>
      </c>
      <c r="Y63" s="90" t="s">
        <v>67</v>
      </c>
      <c r="Z63" s="90"/>
      <c r="AA63" s="90"/>
      <c r="AB63" s="90" t="s">
        <v>67</v>
      </c>
      <c r="AC63" s="90" t="s">
        <v>67</v>
      </c>
      <c r="AD63" s="90" t="s">
        <v>67</v>
      </c>
      <c r="AE63" s="30">
        <f>+C62</f>
        <v>42675</v>
      </c>
    </row>
    <row r="64" spans="1:31" s="3" customFormat="1" ht="24.95" customHeight="1" thickTop="1">
      <c r="A64" s="83"/>
      <c r="B64" s="84"/>
      <c r="C64" s="91" t="s">
        <v>51</v>
      </c>
      <c r="D64" s="92"/>
      <c r="E64" s="123"/>
      <c r="F64" s="94">
        <v>344825.25999999791</v>
      </c>
      <c r="G64" s="94">
        <v>344854.39999999793</v>
      </c>
      <c r="H64" s="94">
        <v>343988.37999999791</v>
      </c>
      <c r="I64" s="94">
        <v>344038.14999999793</v>
      </c>
      <c r="J64" s="94">
        <v>343370.63999999798</v>
      </c>
      <c r="K64" s="94">
        <v>331284.229999998</v>
      </c>
      <c r="L64" s="94">
        <v>331375.57999999798</v>
      </c>
      <c r="M64" s="94">
        <v>330966.039999998</v>
      </c>
      <c r="N64" s="94">
        <v>331166.039999998</v>
      </c>
      <c r="O64" s="94"/>
      <c r="P64" s="94">
        <v>331663.669999998</v>
      </c>
      <c r="Q64" s="94">
        <v>331852.30999999802</v>
      </c>
      <c r="R64" s="94">
        <v>320893.07999999798</v>
      </c>
      <c r="S64" s="94"/>
      <c r="T64" s="94"/>
      <c r="U64" s="94">
        <v>163988.11999999799</v>
      </c>
      <c r="V64" s="94">
        <v>164113.599999998</v>
      </c>
      <c r="W64" s="94">
        <v>164452.71999999799</v>
      </c>
      <c r="X64" s="94">
        <v>164530.669999998</v>
      </c>
      <c r="Y64" s="94">
        <v>164621.60999999801</v>
      </c>
      <c r="Z64" s="94"/>
      <c r="AA64" s="94"/>
      <c r="AB64" s="94">
        <v>164706.36999999802</v>
      </c>
      <c r="AC64" s="94">
        <v>3034021.4499999983</v>
      </c>
      <c r="AD64" s="94">
        <v>359283.81999999844</v>
      </c>
      <c r="AE64" s="123">
        <f>+F64</f>
        <v>344825.25999999791</v>
      </c>
    </row>
    <row r="65" spans="1:31" s="3" customFormat="1" ht="24.95" customHeight="1" thickBot="1">
      <c r="A65" s="81"/>
      <c r="B65" s="82"/>
      <c r="C65" s="31" t="s">
        <v>52</v>
      </c>
      <c r="D65" s="32"/>
      <c r="E65" s="80">
        <v>344825.25999999791</v>
      </c>
      <c r="F65" s="34">
        <v>344854.39999999793</v>
      </c>
      <c r="G65" s="34">
        <v>343988.37999999791</v>
      </c>
      <c r="H65" s="34">
        <v>344038.14999999793</v>
      </c>
      <c r="I65" s="34">
        <v>343370.63999999798</v>
      </c>
      <c r="J65" s="34">
        <v>331284.229999998</v>
      </c>
      <c r="K65" s="34">
        <v>331375.57999999798</v>
      </c>
      <c r="L65" s="34">
        <v>330966.039999998</v>
      </c>
      <c r="M65" s="34">
        <v>331166.039999998</v>
      </c>
      <c r="N65" s="34">
        <v>331663.669999998</v>
      </c>
      <c r="O65" s="34"/>
      <c r="P65" s="34">
        <v>331852.30999999802</v>
      </c>
      <c r="Q65" s="34">
        <v>320893.07999999798</v>
      </c>
      <c r="R65" s="34">
        <v>163988.11999999799</v>
      </c>
      <c r="S65" s="34"/>
      <c r="T65" s="34"/>
      <c r="U65" s="34">
        <v>164113.599999998</v>
      </c>
      <c r="V65" s="34">
        <v>164452.71999999799</v>
      </c>
      <c r="W65" s="34">
        <v>164530.669999998</v>
      </c>
      <c r="X65" s="34">
        <v>164621.60999999801</v>
      </c>
      <c r="Y65" s="34">
        <v>164706.36999999802</v>
      </c>
      <c r="Z65" s="34"/>
      <c r="AA65" s="34"/>
      <c r="AB65" s="34">
        <v>3034021.4499999983</v>
      </c>
      <c r="AC65" s="34">
        <v>359283.81999999844</v>
      </c>
      <c r="AD65" s="34">
        <v>357469.62999999843</v>
      </c>
      <c r="AE65" s="80">
        <f t="shared" ref="AE65" si="2">+AE64+AE67-AE71</f>
        <v>357469.62999999803</v>
      </c>
    </row>
    <row r="66" spans="1:31" s="1" customFormat="1" ht="24.95" customHeight="1" thickTop="1" thickBot="1">
      <c r="B66" s="102"/>
      <c r="C66" s="13"/>
      <c r="D66" s="13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23"/>
    </row>
    <row r="67" spans="1:31" s="3" customFormat="1" ht="24.95" customHeight="1" thickTop="1">
      <c r="A67" s="81"/>
      <c r="B67" s="82"/>
      <c r="C67" s="48" t="s">
        <v>53</v>
      </c>
      <c r="D67" s="49"/>
      <c r="E67" s="50"/>
      <c r="F67" s="51">
        <v>29.14</v>
      </c>
      <c r="G67" s="51">
        <v>106.87</v>
      </c>
      <c r="H67" s="51">
        <v>49.77</v>
      </c>
      <c r="I67" s="51">
        <v>110.4</v>
      </c>
      <c r="J67" s="51">
        <v>73.59</v>
      </c>
      <c r="K67" s="51">
        <v>91.35</v>
      </c>
      <c r="L67" s="51">
        <v>91.68</v>
      </c>
      <c r="M67" s="51">
        <v>200</v>
      </c>
      <c r="N67" s="51">
        <v>497.63</v>
      </c>
      <c r="O67" s="51"/>
      <c r="P67" s="51">
        <v>188.64</v>
      </c>
      <c r="Q67" s="51">
        <v>127.3</v>
      </c>
      <c r="R67" s="51">
        <v>152.32</v>
      </c>
      <c r="S67" s="51"/>
      <c r="T67" s="51"/>
      <c r="U67" s="51">
        <v>125.48</v>
      </c>
      <c r="V67" s="51">
        <v>339.12</v>
      </c>
      <c r="W67" s="51">
        <v>77.95</v>
      </c>
      <c r="X67" s="51">
        <v>90.94</v>
      </c>
      <c r="Y67" s="51">
        <v>84.76</v>
      </c>
      <c r="Z67" s="51"/>
      <c r="AA67" s="51"/>
      <c r="AB67" s="51">
        <v>2869315.08</v>
      </c>
      <c r="AC67" s="51">
        <v>101.15</v>
      </c>
      <c r="AD67" s="51">
        <v>10.5</v>
      </c>
      <c r="AE67" s="50">
        <f>SUM(AE68:AE69)</f>
        <v>2871863.67</v>
      </c>
    </row>
    <row r="68" spans="1:31" s="2" customFormat="1" ht="24.95" customHeight="1">
      <c r="A68" s="97"/>
      <c r="B68" s="84"/>
      <c r="C68" s="103" t="s">
        <v>54</v>
      </c>
      <c r="D68" s="104"/>
      <c r="E68" s="105"/>
      <c r="F68" s="106">
        <v>29.14</v>
      </c>
      <c r="G68" s="106">
        <v>106.87</v>
      </c>
      <c r="H68" s="106">
        <v>49.77</v>
      </c>
      <c r="I68" s="106">
        <v>110.4</v>
      </c>
      <c r="J68" s="106">
        <v>73.59</v>
      </c>
      <c r="K68" s="106">
        <v>91.35</v>
      </c>
      <c r="L68" s="106">
        <v>91.68</v>
      </c>
      <c r="M68" s="106">
        <v>200</v>
      </c>
      <c r="N68" s="106">
        <v>497.63</v>
      </c>
      <c r="O68" s="106"/>
      <c r="P68" s="106">
        <v>188.64</v>
      </c>
      <c r="Q68" s="106">
        <v>127.3</v>
      </c>
      <c r="R68" s="106">
        <v>152.32</v>
      </c>
      <c r="S68" s="106"/>
      <c r="T68" s="106"/>
      <c r="U68" s="106">
        <v>125.48</v>
      </c>
      <c r="V68" s="106">
        <v>339.12</v>
      </c>
      <c r="W68" s="106">
        <v>77.95</v>
      </c>
      <c r="X68" s="106">
        <v>90.94</v>
      </c>
      <c r="Y68" s="106">
        <v>84.76</v>
      </c>
      <c r="Z68" s="106"/>
      <c r="AA68" s="106"/>
      <c r="AB68" s="106">
        <v>88.31</v>
      </c>
      <c r="AC68" s="106">
        <v>101.15</v>
      </c>
      <c r="AD68" s="106">
        <v>10.5</v>
      </c>
      <c r="AE68" s="111">
        <f>SUM(F68:$AD$68)</f>
        <v>2636.8999999999996</v>
      </c>
    </row>
    <row r="69" spans="1:31" s="2" customFormat="1" ht="24.95" customHeight="1" thickBot="1">
      <c r="A69" s="89"/>
      <c r="B69" s="82"/>
      <c r="C69" s="56" t="s">
        <v>55</v>
      </c>
      <c r="D69" s="57"/>
      <c r="E69" s="58"/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/>
      <c r="P69" s="59">
        <v>0</v>
      </c>
      <c r="Q69" s="59">
        <v>0</v>
      </c>
      <c r="R69" s="59">
        <v>0</v>
      </c>
      <c r="S69" s="59"/>
      <c r="T69" s="59"/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/>
      <c r="AA69" s="59"/>
      <c r="AB69" s="59">
        <v>2869226.77</v>
      </c>
      <c r="AC69" s="59">
        <v>0</v>
      </c>
      <c r="AD69" s="59">
        <v>0</v>
      </c>
      <c r="AE69" s="130">
        <f>SUM(F69:$AD$69)</f>
        <v>2869226.77</v>
      </c>
    </row>
    <row r="70" spans="1:31" s="4" customFormat="1" ht="24.95" customHeight="1" thickTop="1" thickBot="1">
      <c r="A70" s="95"/>
      <c r="B70" s="102"/>
      <c r="C70" s="35"/>
      <c r="D70" s="3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31"/>
    </row>
    <row r="71" spans="1:31" s="3" customFormat="1" ht="24.95" customHeight="1" thickTop="1" thickBot="1">
      <c r="A71" s="81"/>
      <c r="B71" s="82"/>
      <c r="C71" s="64" t="s">
        <v>31</v>
      </c>
      <c r="D71" s="65"/>
      <c r="E71" s="66"/>
      <c r="F71" s="67">
        <v>0</v>
      </c>
      <c r="G71" s="67">
        <v>972.89</v>
      </c>
      <c r="H71" s="67">
        <v>0</v>
      </c>
      <c r="I71" s="67">
        <v>777.91</v>
      </c>
      <c r="J71" s="67">
        <v>12160</v>
      </c>
      <c r="K71" s="67">
        <v>0</v>
      </c>
      <c r="L71" s="67">
        <v>501.22</v>
      </c>
      <c r="M71" s="67">
        <v>0</v>
      </c>
      <c r="N71" s="67">
        <v>0</v>
      </c>
      <c r="O71" s="67"/>
      <c r="P71" s="67">
        <v>0</v>
      </c>
      <c r="Q71" s="67">
        <v>11086.53</v>
      </c>
      <c r="R71" s="67">
        <v>157057.28</v>
      </c>
      <c r="S71" s="67"/>
      <c r="T71" s="67"/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/>
      <c r="AA71" s="67"/>
      <c r="AB71" s="67">
        <v>0</v>
      </c>
      <c r="AC71" s="67">
        <v>2674838.7799999998</v>
      </c>
      <c r="AD71" s="67">
        <v>1824.69</v>
      </c>
      <c r="AE71" s="66">
        <f t="shared" ref="AE71" si="3">+AE73</f>
        <v>2859219.3</v>
      </c>
    </row>
    <row r="72" spans="1:31" s="4" customFormat="1" ht="24.95" customHeight="1" thickTop="1" thickBot="1">
      <c r="A72" s="95"/>
      <c r="B72" s="102"/>
      <c r="C72" s="35"/>
      <c r="D72" s="3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31"/>
    </row>
    <row r="73" spans="1:31" s="3" customFormat="1" ht="24.95" customHeight="1" thickTop="1">
      <c r="A73" s="81"/>
      <c r="B73" s="82"/>
      <c r="C73" s="48" t="s">
        <v>56</v>
      </c>
      <c r="D73" s="49"/>
      <c r="E73" s="50"/>
      <c r="F73" s="51">
        <v>0</v>
      </c>
      <c r="G73" s="51">
        <v>972.89</v>
      </c>
      <c r="H73" s="51">
        <v>0</v>
      </c>
      <c r="I73" s="51">
        <v>777.91</v>
      </c>
      <c r="J73" s="51">
        <v>12160</v>
      </c>
      <c r="K73" s="51">
        <v>0</v>
      </c>
      <c r="L73" s="51">
        <v>501.22</v>
      </c>
      <c r="M73" s="51">
        <v>0</v>
      </c>
      <c r="N73" s="51">
        <v>0</v>
      </c>
      <c r="O73" s="51"/>
      <c r="P73" s="51">
        <v>0</v>
      </c>
      <c r="Q73" s="51">
        <v>11086.53</v>
      </c>
      <c r="R73" s="51">
        <v>157057.28</v>
      </c>
      <c r="S73" s="51"/>
      <c r="T73" s="51"/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/>
      <c r="AA73" s="51"/>
      <c r="AB73" s="51">
        <v>0</v>
      </c>
      <c r="AC73" s="51">
        <v>2674838.7799999998</v>
      </c>
      <c r="AD73" s="51">
        <v>1824.69</v>
      </c>
      <c r="AE73" s="50">
        <f>SUM(AE74:AE76)</f>
        <v>2859219.3</v>
      </c>
    </row>
    <row r="74" spans="1:31" s="2" customFormat="1" ht="24.95" customHeight="1">
      <c r="A74" s="97"/>
      <c r="B74" s="84"/>
      <c r="C74" s="98" t="s">
        <v>57</v>
      </c>
      <c r="D74" s="99"/>
      <c r="E74" s="111"/>
      <c r="F74" s="112">
        <v>0</v>
      </c>
      <c r="G74" s="112">
        <v>972.89</v>
      </c>
      <c r="H74" s="112">
        <v>0</v>
      </c>
      <c r="I74" s="112">
        <v>0</v>
      </c>
      <c r="J74" s="112">
        <v>0</v>
      </c>
      <c r="K74" s="112">
        <v>0</v>
      </c>
      <c r="L74" s="112">
        <v>501.22</v>
      </c>
      <c r="M74" s="112">
        <v>0</v>
      </c>
      <c r="N74" s="112">
        <v>0</v>
      </c>
      <c r="O74" s="112"/>
      <c r="P74" s="112">
        <v>0</v>
      </c>
      <c r="Q74" s="112">
        <v>11086.53</v>
      </c>
      <c r="R74" s="112">
        <v>1765.9</v>
      </c>
      <c r="S74" s="112"/>
      <c r="T74" s="112"/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/>
      <c r="AA74" s="112"/>
      <c r="AB74" s="112">
        <v>0</v>
      </c>
      <c r="AC74" s="112">
        <v>2674838.7799999998</v>
      </c>
      <c r="AD74" s="112">
        <v>0</v>
      </c>
      <c r="AE74" s="111">
        <f>SUM(F74:$AD$74)</f>
        <v>2689165.32</v>
      </c>
    </row>
    <row r="75" spans="1:31" s="2" customFormat="1" ht="24.95" customHeight="1">
      <c r="A75" s="89"/>
      <c r="B75" s="82"/>
      <c r="C75" s="68" t="s">
        <v>58</v>
      </c>
      <c r="D75" s="69"/>
      <c r="E75" s="70"/>
      <c r="F75" s="71">
        <v>0</v>
      </c>
      <c r="G75" s="71">
        <v>0</v>
      </c>
      <c r="H75" s="71">
        <v>0</v>
      </c>
      <c r="I75" s="71">
        <v>777.91</v>
      </c>
      <c r="J75" s="71">
        <v>12160</v>
      </c>
      <c r="K75" s="71">
        <v>0</v>
      </c>
      <c r="L75" s="71">
        <v>0</v>
      </c>
      <c r="M75" s="71">
        <v>0</v>
      </c>
      <c r="N75" s="71">
        <v>0</v>
      </c>
      <c r="O75" s="71"/>
      <c r="P75" s="71">
        <v>0</v>
      </c>
      <c r="Q75" s="71">
        <v>0</v>
      </c>
      <c r="R75" s="71">
        <v>155291.38</v>
      </c>
      <c r="S75" s="71"/>
      <c r="T75" s="71"/>
      <c r="U75" s="71">
        <v>0</v>
      </c>
      <c r="V75" s="71">
        <v>0</v>
      </c>
      <c r="W75" s="71">
        <v>0</v>
      </c>
      <c r="X75" s="71">
        <v>0</v>
      </c>
      <c r="Y75" s="71">
        <v>0</v>
      </c>
      <c r="Z75" s="71"/>
      <c r="AA75" s="71"/>
      <c r="AB75" s="71">
        <v>0</v>
      </c>
      <c r="AC75" s="71">
        <v>0</v>
      </c>
      <c r="AD75" s="71">
        <v>1824.69</v>
      </c>
      <c r="AE75" s="70">
        <f>SUM(F75:$AD$75)</f>
        <v>170053.98</v>
      </c>
    </row>
    <row r="76" spans="1:31" s="2" customFormat="1" ht="24.95" customHeight="1" thickBot="1">
      <c r="A76" s="97"/>
      <c r="B76" s="84"/>
      <c r="C76" s="124" t="s">
        <v>59</v>
      </c>
      <c r="D76" s="125"/>
      <c r="E76" s="126"/>
      <c r="F76" s="127">
        <v>0</v>
      </c>
      <c r="G76" s="127">
        <v>0</v>
      </c>
      <c r="H76" s="127">
        <v>0</v>
      </c>
      <c r="I76" s="127">
        <v>0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/>
      <c r="P76" s="127">
        <v>0</v>
      </c>
      <c r="Q76" s="127">
        <v>0</v>
      </c>
      <c r="R76" s="127">
        <v>0</v>
      </c>
      <c r="S76" s="127"/>
      <c r="T76" s="127"/>
      <c r="U76" s="127">
        <v>0</v>
      </c>
      <c r="V76" s="127">
        <v>0</v>
      </c>
      <c r="W76" s="127">
        <v>0</v>
      </c>
      <c r="X76" s="127">
        <v>0</v>
      </c>
      <c r="Y76" s="127">
        <v>0</v>
      </c>
      <c r="Z76" s="127"/>
      <c r="AA76" s="127"/>
      <c r="AB76" s="127">
        <v>0</v>
      </c>
      <c r="AC76" s="127">
        <v>0</v>
      </c>
      <c r="AD76" s="127">
        <v>0</v>
      </c>
      <c r="AE76" s="126">
        <f>SUM(F76:$AD$76)</f>
        <v>0</v>
      </c>
    </row>
    <row r="77" spans="1:31" s="2" customFormat="1" ht="24.95" customHeight="1" thickTop="1">
      <c r="B77" s="102"/>
      <c r="C77" s="132">
        <v>42586.585216203704</v>
      </c>
      <c r="D77" s="133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s="2" customFormat="1" ht="20.100000000000001" customHeight="1">
      <c r="B78" s="102"/>
      <c r="C78" s="135"/>
      <c r="D78" s="136"/>
      <c r="E78" s="134"/>
      <c r="F78" s="134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4"/>
    </row>
    <row r="79" spans="1:31" s="2" customFormat="1" ht="18.75">
      <c r="B79" s="102"/>
      <c r="C79" s="135"/>
      <c r="D79" s="136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s="2" customFormat="1" ht="18.75">
      <c r="B80" s="102"/>
      <c r="C80" s="135"/>
      <c r="D80" s="136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3:4" ht="18.75"/>
    <row r="82" spans="3:4" ht="18.75"/>
    <row r="83" spans="3:4" ht="18.75"/>
    <row r="84" spans="3:4" ht="18.75"/>
    <row r="85" spans="3:4" ht="18.75"/>
    <row r="86" spans="3:4" ht="18.75"/>
    <row r="87" spans="3:4" ht="18.75"/>
    <row r="88" spans="3:4" ht="18.75"/>
    <row r="89" spans="3:4" ht="18.75"/>
    <row r="90" spans="3:4" ht="18.75">
      <c r="C90" s="12"/>
      <c r="D90" s="3"/>
    </row>
    <row r="91" spans="3:4" ht="18.75">
      <c r="C91" s="12"/>
      <c r="D91" s="3"/>
    </row>
    <row r="92" spans="3:4" ht="18.75">
      <c r="C92" s="12"/>
      <c r="D92" s="3"/>
    </row>
    <row r="93" spans="3:4" ht="18.75">
      <c r="C93" s="12"/>
      <c r="D93" s="3"/>
    </row>
    <row r="94" spans="3:4" ht="18.75">
      <c r="C94" s="12"/>
      <c r="D94" s="3"/>
    </row>
    <row r="95" spans="3:4" ht="18.75">
      <c r="C95" s="12"/>
      <c r="D95" s="3"/>
    </row>
    <row r="96" spans="3:4" ht="18.75">
      <c r="C96" s="12"/>
      <c r="D96" s="3"/>
    </row>
    <row r="97" spans="3:4" ht="18.75">
      <c r="C97" s="12"/>
      <c r="D97" s="3"/>
    </row>
    <row r="98" spans="3:4" ht="18.75">
      <c r="C98" s="12"/>
      <c r="D98" s="3"/>
    </row>
    <row r="99" spans="3:4" ht="18.75">
      <c r="C99" s="12"/>
      <c r="D99" s="3"/>
    </row>
    <row r="100" spans="3:4" ht="18.75">
      <c r="C100" s="12"/>
      <c r="D100" s="3"/>
    </row>
    <row r="101" spans="3:4" ht="18.75">
      <c r="C101" s="12"/>
      <c r="D101" s="3"/>
    </row>
    <row r="102" spans="3:4" ht="18.75">
      <c r="C102" s="12"/>
      <c r="D102" s="3"/>
    </row>
    <row r="103" spans="3:4" ht="18.75">
      <c r="C103" s="12"/>
      <c r="D103" s="3"/>
    </row>
    <row r="104" spans="3:4" ht="18.75">
      <c r="C104" s="12"/>
      <c r="D104" s="3"/>
    </row>
    <row r="105" spans="3:4" ht="18.75">
      <c r="C105" s="12"/>
      <c r="D105" s="3"/>
    </row>
    <row r="106" spans="3:4" ht="18.75">
      <c r="C106" s="12"/>
      <c r="D106" s="3"/>
    </row>
    <row r="107" spans="3:4" ht="18.75">
      <c r="C107" s="12"/>
      <c r="D107" s="3"/>
    </row>
    <row r="108" spans="3:4" ht="18.75">
      <c r="C108" s="12"/>
      <c r="D108" s="3"/>
    </row>
    <row r="109" spans="3:4" ht="18.75">
      <c r="C109" s="12"/>
      <c r="D109" s="3"/>
    </row>
    <row r="110" spans="3:4" ht="18.75">
      <c r="C110" s="12"/>
      <c r="D110" s="3"/>
    </row>
    <row r="111" spans="3:4" ht="18.75">
      <c r="C111" s="12"/>
      <c r="D111" s="3"/>
    </row>
    <row r="112" spans="3:4" ht="18.75">
      <c r="C112" s="12"/>
      <c r="D112" s="3"/>
    </row>
    <row r="113" ht="18.75"/>
  </sheetData>
  <pageMargins left="0.19685039370078741" right="0.19685039370078741" top="0" bottom="0" header="0" footer="0"/>
  <pageSetup paperSize="8" scale="4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2016-07-05T17:48:29Z</dcterms:created>
  <dcterms:modified xsi:type="dcterms:W3CDTF">2016-12-02T18:28:37Z</dcterms:modified>
</cp:coreProperties>
</file>