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definedNames>
    <definedName name="_xlnm._FilterDatabase" localSheetId="0" hidden="1">Sistema!$A$1:$A$122</definedName>
    <definedName name="_xlnm.Print_Area" localSheetId="0">Sistema!$C$1:$AZ$88</definedName>
  </definedNames>
  <calcPr calcId="125725"/>
</workbook>
</file>

<file path=xl/calcChain.xml><?xml version="1.0" encoding="utf-8"?>
<calcChain xmlns="http://schemas.openxmlformats.org/spreadsheetml/2006/main">
  <c r="AE3" i="1"/>
  <c r="AE12"/>
  <c r="AE11"/>
  <c r="AE10"/>
  <c r="AE9"/>
  <c r="AE8"/>
  <c r="AE61"/>
  <c r="AE60"/>
  <c r="AE58"/>
  <c r="AE57"/>
  <c r="AE56"/>
  <c r="AE53"/>
  <c r="AE52"/>
  <c r="AE51"/>
  <c r="AE50"/>
  <c r="AE49"/>
  <c r="AE47"/>
  <c r="AE43"/>
  <c r="AE42"/>
  <c r="AE41"/>
  <c r="AE40"/>
  <c r="AE39"/>
  <c r="AE38"/>
  <c r="AE37"/>
  <c r="AE36"/>
  <c r="AE35"/>
  <c r="AE34"/>
  <c r="AE32"/>
  <c r="AE31"/>
  <c r="AE30"/>
  <c r="AE29"/>
  <c r="AE28"/>
  <c r="AE27"/>
  <c r="AE26"/>
  <c r="AE25"/>
  <c r="AE21"/>
  <c r="AE19"/>
  <c r="AE18"/>
  <c r="AE17"/>
  <c r="AE16"/>
  <c r="AE74" l="1"/>
  <c r="AE24"/>
  <c r="AE54"/>
  <c r="AE46" s="1"/>
  <c r="AE72"/>
  <c r="AE48"/>
  <c r="AE70"/>
  <c r="AE33"/>
  <c r="AE55"/>
  <c r="AE75"/>
  <c r="AE4"/>
  <c r="AE77"/>
  <c r="AE59"/>
  <c r="AE71"/>
  <c r="AE23" l="1"/>
  <c r="AE69"/>
  <c r="AE45"/>
  <c r="AE84" l="1"/>
  <c r="AE82"/>
  <c r="AE85"/>
  <c r="AE86"/>
  <c r="AE80"/>
  <c r="AE83" l="1"/>
  <c r="AE6" l="1"/>
  <c r="AE81"/>
  <c r="AE76"/>
  <c r="AE66"/>
  <c r="AE64"/>
  <c r="AE68"/>
  <c r="AE67"/>
  <c r="AE14" s="1"/>
  <c r="AE65"/>
  <c r="AE73"/>
  <c r="AE63" l="1"/>
  <c r="AE5" s="1"/>
  <c r="AE79"/>
</calcChain>
</file>

<file path=xl/sharedStrings.xml><?xml version="1.0" encoding="utf-8"?>
<sst xmlns="http://schemas.openxmlformats.org/spreadsheetml/2006/main" count="152" uniqueCount="79">
  <si>
    <t>Total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</si>
  <si>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</si>
  <si>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</si>
  <si>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</si>
  <si>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</si>
  <si>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</si>
  <si>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</si>
  <si>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</si>
  <si>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</si>
  <si>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</si>
  <si>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</si>
  <si>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</si>
  <si>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</si>
  <si>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(Tarifas/Penhora/Bloqueio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</si>
  <si>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</si>
  <si>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</si>
  <si>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</si>
  <si>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</si>
  <si>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</si>
  <si>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</si>
  <si>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</si>
  <si>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LOTÉRICAS (c/c 1-6 Dinheiro Dia)</t>
  </si>
  <si>
    <t>CréditosMULTICONTA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</si>
  <si>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</si>
  <si>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</si>
  <si>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</si>
  <si>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</si>
  <si>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</si>
  <si>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</si>
  <si>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</si>
  <si>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</si>
  <si>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</si>
  <si>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</si>
  <si>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</si>
  <si>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</si>
  <si>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>Recurso PMSP - Compensações Tarifarias Sistema Onibus</t>
  </si>
  <si>
    <t>TOTAL VENCIMENTO DO DIA</t>
  </si>
  <si>
    <t>Remuneração Subsistema Estrutural (+) Revisão</t>
  </si>
  <si>
    <t>Remuneração Subsistema Local (+) Revisão</t>
  </si>
  <si>
    <t xml:space="preserve">Frota Pública </t>
  </si>
  <si>
    <t>731/733</t>
  </si>
  <si>
    <t xml:space="preserve">Transferência Resam </t>
  </si>
  <si>
    <t>Spurbanos (Rede Comerc. + Terminais Urbanos)</t>
  </si>
  <si>
    <t>727/714</t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</si>
  <si>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</si>
  <si>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</si>
  <si>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</si>
  <si>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</si>
  <si>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</si>
  <si>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</si>
  <si>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</si>
  <si>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</si>
  <si>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</si>
  <si>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</si>
  <si>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>713/718/215</t>
  </si>
  <si>
    <t>Despesas Gerais - R A T E I O</t>
  </si>
  <si>
    <t xml:space="preserve">Despesas Gerais - Penhora / Bloqueio Judicial </t>
  </si>
  <si>
    <t>TOTAL PAGAMENTO REALIZADO</t>
  </si>
  <si>
    <t xml:space="preserve">Gerenc.Crédito Eletrônico Paese </t>
  </si>
  <si>
    <t>713/215</t>
  </si>
  <si>
    <t>DÍVIDA ACUMULADA</t>
  </si>
  <si>
    <t xml:space="preserve">Remuneração Subsistema Estrutural </t>
  </si>
  <si>
    <t xml:space="preserve">Remuneração Subsistema Local </t>
  </si>
  <si>
    <t>Frota Pública</t>
  </si>
  <si>
    <t>SISTEMA</t>
  </si>
  <si>
    <t>TRANSPORTE</t>
  </si>
  <si>
    <t>(Revisão Estrutural- Notas explicativas abaixo)</t>
  </si>
  <si>
    <t>(Revisão Local - Notas explicativas abaixo)</t>
  </si>
  <si>
    <t>Créditos MULTIC./OUTROS(c/c 1-6 DINHEIRO Dia)</t>
  </si>
  <si>
    <t>Final</t>
  </si>
  <si>
    <t>ter</t>
  </si>
  <si>
    <t>qui</t>
  </si>
  <si>
    <t>sex</t>
  </si>
  <si>
    <t>seg</t>
  </si>
  <si>
    <t>Real</t>
  </si>
  <si>
    <t/>
  </si>
  <si>
    <t>qua</t>
  </si>
  <si>
    <t>sáb</t>
  </si>
  <si>
    <t>dom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</si>
</sst>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(* #,##0_);[Red]_(* \(#,##0\);_(* &quot;-&quot;??_);_(@_)"/>
    <numFmt numFmtId="168" formatCode="_(* #.0\,##0_);_(* \(#.0\,##0\);_(* &quot;-&quot;??_);_(@_)"/>
  </numFmts>
  <fonts count="10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1" applyFont="1" applyFill="1" applyProtection="1"/>
    <xf numFmtId="0" fontId="3" fillId="0" borderId="0" xfId="0" applyFont="1"/>
    <xf numFmtId="0" fontId="3" fillId="2" borderId="0" xfId="1" applyFont="1" applyFill="1" applyBorder="1" applyProtection="1"/>
    <xf numFmtId="0" fontId="5" fillId="0" borderId="0" xfId="2" applyFont="1"/>
    <xf numFmtId="0" fontId="3" fillId="0" borderId="0" xfId="1" applyFont="1" applyBorder="1" applyProtection="1"/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center"/>
    </xf>
    <xf numFmtId="167" fontId="4" fillId="2" borderId="0" xfId="1" applyNumberFormat="1" applyFont="1" applyFill="1" applyBorder="1" applyAlignment="1" applyProtection="1">
      <alignment horizontal="right"/>
    </xf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167" fontId="3" fillId="0" borderId="0" xfId="2" applyNumberFormat="1" applyFont="1" applyAlignment="1">
      <alignment horizontal="right"/>
    </xf>
    <xf numFmtId="167" fontId="3" fillId="2" borderId="0" xfId="2" applyNumberFormat="1" applyFont="1" applyFill="1" applyBorder="1" applyAlignment="1">
      <alignment horizontal="right"/>
    </xf>
    <xf numFmtId="0" fontId="4" fillId="2" borderId="0" xfId="1" applyFont="1" applyFill="1" applyAlignment="1" applyProtection="1">
      <alignment horizontal="left"/>
    </xf>
    <xf numFmtId="0" fontId="4" fillId="2" borderId="0" xfId="1" applyFont="1" applyFill="1" applyProtection="1"/>
    <xf numFmtId="167" fontId="4" fillId="2" borderId="0" xfId="1" applyNumberFormat="1" applyFont="1" applyFill="1" applyAlignment="1" applyProtection="1">
      <alignment horizontal="right"/>
    </xf>
    <xf numFmtId="167" fontId="3" fillId="2" borderId="0" xfId="1" applyNumberFormat="1" applyFont="1" applyFill="1" applyProtection="1"/>
    <xf numFmtId="167" fontId="5" fillId="3" borderId="0" xfId="1" applyNumberFormat="1" applyFont="1" applyFill="1" applyBorder="1" applyAlignment="1" applyProtection="1">
      <alignment horizontal="right"/>
    </xf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center"/>
    </xf>
    <xf numFmtId="167" fontId="4" fillId="2" borderId="0" xfId="3" quotePrefix="1" applyNumberFormat="1" applyFont="1" applyFill="1" applyBorder="1" applyAlignment="1" applyProtection="1">
      <alignment horizontal="right"/>
    </xf>
    <xf numFmtId="167" fontId="3" fillId="2" borderId="0" xfId="1" applyNumberFormat="1" applyFont="1" applyFill="1" applyAlignment="1" applyProtection="1">
      <alignment horizontal="right"/>
    </xf>
    <xf numFmtId="167" fontId="3" fillId="2" borderId="0" xfId="1" applyNumberFormat="1" applyFont="1" applyFill="1" applyBorder="1" applyAlignment="1" applyProtection="1">
      <alignment horizontal="right"/>
    </xf>
    <xf numFmtId="168" fontId="3" fillId="0" borderId="0" xfId="1" applyNumberFormat="1" applyFont="1" applyAlignment="1" applyProtection="1">
      <alignment horizontal="left"/>
    </xf>
    <xf numFmtId="168" fontId="3" fillId="0" borderId="0" xfId="1" applyNumberFormat="1" applyFont="1" applyProtection="1"/>
    <xf numFmtId="167" fontId="3" fillId="0" borderId="0" xfId="1" applyNumberFormat="1" applyFont="1" applyBorder="1" applyAlignment="1" applyProtection="1">
      <alignment horizontal="right"/>
    </xf>
    <xf numFmtId="0" fontId="3" fillId="0" borderId="0" xfId="1" applyFont="1" applyProtection="1"/>
    <xf numFmtId="0" fontId="3" fillId="0" borderId="1" xfId="2" applyFont="1" applyBorder="1"/>
    <xf numFmtId="167" fontId="3" fillId="2" borderId="0" xfId="2" applyNumberFormat="1" applyFont="1" applyFill="1" applyAlignment="1">
      <alignment horizontal="right"/>
    </xf>
    <xf numFmtId="167" fontId="3" fillId="0" borderId="0" xfId="2" applyNumberFormat="1" applyFont="1" applyBorder="1" applyAlignment="1">
      <alignment horizontal="right"/>
    </xf>
    <xf numFmtId="22" fontId="4" fillId="2" borderId="0" xfId="1" applyNumberFormat="1" applyFont="1" applyFill="1" applyAlignment="1" applyProtection="1">
      <alignment horizontal="left"/>
    </xf>
    <xf numFmtId="167" fontId="4" fillId="2" borderId="0" xfId="1" applyNumberFormat="1" applyFont="1" applyFill="1" applyAlignment="1" applyProtection="1">
      <alignment horizontal="left"/>
    </xf>
    <xf numFmtId="0" fontId="4" fillId="3" borderId="2" xfId="1" applyFont="1" applyFill="1" applyBorder="1" applyAlignment="1" applyProtection="1">
      <alignment horizontal="left" vertical="center"/>
    </xf>
    <xf numFmtId="165" fontId="4" fillId="3" borderId="3" xfId="5" applyNumberFormat="1" applyFont="1" applyFill="1" applyBorder="1" applyAlignment="1" applyProtection="1">
      <alignment horizontal="left" vertical="center"/>
    </xf>
    <xf numFmtId="164" fontId="4" fillId="3" borderId="4" xfId="3" applyNumberFormat="1" applyFont="1" applyFill="1" applyBorder="1" applyAlignment="1" applyProtection="1">
      <alignment horizontal="right" vertical="center"/>
    </xf>
    <xf numFmtId="14" fontId="6" fillId="3" borderId="5" xfId="1" applyNumberFormat="1" applyFont="1" applyFill="1" applyBorder="1" applyAlignment="1" applyProtection="1">
      <alignment horizontal="right" vertical="center"/>
    </xf>
    <xf numFmtId="0" fontId="3" fillId="3" borderId="9" xfId="1" applyFont="1" applyFill="1" applyBorder="1" applyProtection="1"/>
    <xf numFmtId="0" fontId="3" fillId="3" borderId="10" xfId="0" applyFont="1" applyFill="1" applyBorder="1" applyAlignment="1">
      <alignment horizontal="left" vertical="center"/>
    </xf>
    <xf numFmtId="165" fontId="4" fillId="3" borderId="11" xfId="3" applyNumberFormat="1" applyFont="1" applyFill="1" applyBorder="1" applyAlignment="1" applyProtection="1">
      <alignment horizontal="right" vertical="center"/>
    </xf>
    <xf numFmtId="168" fontId="4" fillId="3" borderId="6" xfId="3" applyNumberFormat="1" applyFont="1" applyFill="1" applyBorder="1" applyAlignment="1" applyProtection="1">
      <alignment horizontal="left"/>
    </xf>
    <xf numFmtId="168" fontId="4" fillId="3" borderId="7" xfId="3" applyNumberFormat="1" applyFont="1" applyFill="1" applyBorder="1" applyAlignment="1" applyProtection="1">
      <alignment horizontal="center"/>
    </xf>
    <xf numFmtId="167" fontId="4" fillId="3" borderId="8" xfId="3" applyNumberFormat="1" applyFont="1" applyFill="1" applyBorder="1" applyAlignment="1" applyProtection="1">
      <alignment horizontal="right"/>
    </xf>
    <xf numFmtId="167" fontId="4" fillId="3" borderId="0" xfId="3" applyNumberFormat="1" applyFont="1" applyFill="1" applyBorder="1" applyAlignment="1" applyProtection="1">
      <alignment horizontal="right"/>
    </xf>
    <xf numFmtId="0" fontId="4" fillId="3" borderId="2" xfId="1" applyFont="1" applyFill="1" applyBorder="1" applyAlignment="1" applyProtection="1">
      <alignment horizontal="left"/>
    </xf>
    <xf numFmtId="0" fontId="4" fillId="3" borderId="3" xfId="1" applyFont="1" applyFill="1" applyBorder="1" applyAlignment="1" applyProtection="1">
      <alignment horizontal="left"/>
    </xf>
    <xf numFmtId="167" fontId="4" fillId="3" borderId="4" xfId="1" applyNumberFormat="1" applyFont="1" applyFill="1" applyBorder="1" applyAlignment="1" applyProtection="1">
      <alignment horizontal="right"/>
    </xf>
    <xf numFmtId="167" fontId="4" fillId="3" borderId="5" xfId="1" applyNumberFormat="1" applyFont="1" applyFill="1" applyBorder="1" applyAlignment="1" applyProtection="1">
      <alignment horizontal="right"/>
    </xf>
    <xf numFmtId="0" fontId="4" fillId="3" borderId="6" xfId="1" applyFont="1" applyFill="1" applyBorder="1" applyAlignment="1" applyProtection="1">
      <alignment horizontal="left"/>
    </xf>
    <xf numFmtId="0" fontId="4" fillId="3" borderId="7" xfId="1" applyFont="1" applyFill="1" applyBorder="1" applyAlignment="1" applyProtection="1">
      <alignment horizontal="left"/>
    </xf>
    <xf numFmtId="167" fontId="4" fillId="3" borderId="8" xfId="1" applyNumberFormat="1" applyFont="1" applyFill="1" applyBorder="1" applyAlignment="1" applyProtection="1">
      <alignment horizontal="right"/>
    </xf>
    <xf numFmtId="167" fontId="4" fillId="3" borderId="0" xfId="1" applyNumberFormat="1" applyFont="1" applyFill="1" applyBorder="1" applyAlignment="1" applyProtection="1">
      <alignment horizontal="right"/>
    </xf>
    <xf numFmtId="0" fontId="4" fillId="3" borderId="9" xfId="1" applyFont="1" applyFill="1" applyBorder="1" applyAlignment="1" applyProtection="1">
      <alignment horizontal="left"/>
    </xf>
    <xf numFmtId="0" fontId="4" fillId="3" borderId="10" xfId="1" applyFont="1" applyFill="1" applyBorder="1" applyAlignment="1" applyProtection="1">
      <alignment horizontal="left"/>
    </xf>
    <xf numFmtId="167" fontId="4" fillId="3" borderId="11" xfId="1" applyNumberFormat="1" applyFont="1" applyFill="1" applyBorder="1" applyAlignment="1" applyProtection="1">
      <alignment horizontal="right"/>
    </xf>
    <xf numFmtId="167" fontId="4" fillId="3" borderId="12" xfId="1" applyNumberFormat="1" applyFont="1" applyFill="1" applyBorder="1" applyAlignment="1" applyProtection="1">
      <alignment horizontal="right"/>
    </xf>
    <xf numFmtId="168" fontId="4" fillId="3" borderId="13" xfId="3" applyNumberFormat="1" applyFont="1" applyFill="1" applyBorder="1" applyAlignment="1" applyProtection="1">
      <alignment horizontal="left"/>
    </xf>
    <xf numFmtId="168" fontId="4" fillId="3" borderId="14" xfId="3" applyNumberFormat="1" applyFont="1" applyFill="1" applyBorder="1" applyAlignment="1" applyProtection="1">
      <alignment horizontal="center"/>
    </xf>
    <xf numFmtId="167" fontId="4" fillId="3" borderId="15" xfId="3" applyNumberFormat="1" applyFont="1" applyFill="1" applyBorder="1" applyAlignment="1" applyProtection="1">
      <alignment horizontal="right"/>
    </xf>
    <xf numFmtId="167" fontId="4" fillId="3" borderId="16" xfId="3" applyNumberFormat="1" applyFont="1" applyFill="1" applyBorder="1" applyAlignment="1" applyProtection="1">
      <alignment horizontal="right"/>
    </xf>
    <xf numFmtId="0" fontId="7" fillId="3" borderId="13" xfId="1" applyFont="1" applyFill="1" applyBorder="1" applyAlignment="1" applyProtection="1">
      <alignment horizontal="left"/>
    </xf>
    <xf numFmtId="0" fontId="7" fillId="3" borderId="14" xfId="1" applyFont="1" applyFill="1" applyBorder="1" applyAlignment="1" applyProtection="1">
      <alignment horizontal="left"/>
    </xf>
    <xf numFmtId="167" fontId="4" fillId="3" borderId="15" xfId="1" applyNumberFormat="1" applyFont="1" applyFill="1" applyBorder="1" applyAlignment="1" applyProtection="1">
      <alignment horizontal="right"/>
    </xf>
    <xf numFmtId="167" fontId="4" fillId="3" borderId="16" xfId="1" applyNumberFormat="1" applyFont="1" applyFill="1" applyBorder="1" applyAlignment="1" applyProtection="1">
      <alignment horizontal="right"/>
    </xf>
    <xf numFmtId="168" fontId="4" fillId="3" borderId="2" xfId="3" applyNumberFormat="1" applyFont="1" applyFill="1" applyBorder="1" applyAlignment="1" applyProtection="1">
      <alignment horizontal="left"/>
    </xf>
    <xf numFmtId="168" fontId="4" fillId="3" borderId="3" xfId="3" applyNumberFormat="1" applyFont="1" applyFill="1" applyBorder="1" applyAlignment="1" applyProtection="1">
      <alignment horizontal="center"/>
    </xf>
    <xf numFmtId="167" fontId="4" fillId="3" borderId="4" xfId="3" applyNumberFormat="1" applyFont="1" applyFill="1" applyBorder="1" applyAlignment="1" applyProtection="1">
      <alignment horizontal="right"/>
    </xf>
    <xf numFmtId="167" fontId="4" fillId="3" borderId="5" xfId="3" applyNumberFormat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>
      <alignment horizontal="left"/>
    </xf>
    <xf numFmtId="0" fontId="6" fillId="3" borderId="7" xfId="1" applyFont="1" applyFill="1" applyBorder="1" applyAlignment="1" applyProtection="1">
      <alignment horizontal="right"/>
    </xf>
    <xf numFmtId="167" fontId="6" fillId="3" borderId="8" xfId="1" applyNumberFormat="1" applyFont="1" applyFill="1" applyBorder="1" applyAlignment="1" applyProtection="1">
      <alignment horizontal="right"/>
    </xf>
    <xf numFmtId="0" fontId="6" fillId="3" borderId="7" xfId="1" applyFont="1" applyFill="1" applyBorder="1" applyAlignment="1" applyProtection="1">
      <alignment horizontal="left"/>
    </xf>
    <xf numFmtId="0" fontId="8" fillId="3" borderId="9" xfId="1" applyFont="1" applyFill="1" applyBorder="1" applyAlignment="1" applyProtection="1">
      <alignment horizontal="left"/>
    </xf>
    <xf numFmtId="0" fontId="8" fillId="3" borderId="10" xfId="1" applyFont="1" applyFill="1" applyBorder="1" applyAlignment="1" applyProtection="1">
      <alignment horizontal="left"/>
    </xf>
    <xf numFmtId="167" fontId="6" fillId="3" borderId="11" xfId="1" quotePrefix="1" applyNumberFormat="1" applyFont="1" applyFill="1" applyBorder="1" applyAlignment="1" applyProtection="1">
      <alignment horizontal="right"/>
    </xf>
    <xf numFmtId="167" fontId="5" fillId="3" borderId="12" xfId="1" applyNumberFormat="1" applyFont="1" applyFill="1" applyBorder="1" applyAlignment="1" applyProtection="1">
      <alignment horizontal="right"/>
    </xf>
    <xf numFmtId="0" fontId="4" fillId="3" borderId="7" xfId="1" applyFont="1" applyFill="1" applyBorder="1" applyAlignment="1" applyProtection="1">
      <alignment horizontal="right"/>
    </xf>
    <xf numFmtId="167" fontId="3" fillId="3" borderId="0" xfId="1" applyNumberFormat="1" applyFont="1" applyFill="1" applyBorder="1" applyAlignment="1" applyProtection="1">
      <alignment horizontal="right"/>
    </xf>
    <xf numFmtId="167" fontId="3" fillId="3" borderId="12" xfId="1" applyNumberFormat="1" applyFont="1" applyFill="1" applyBorder="1" applyAlignment="1" applyProtection="1">
      <alignment horizontal="right"/>
    </xf>
    <xf numFmtId="38" fontId="4" fillId="3" borderId="1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Protection="1"/>
    <xf numFmtId="0" fontId="4" fillId="3" borderId="0" xfId="2" applyFont="1" applyFill="1" applyBorder="1" applyAlignment="1">
      <alignment horizontal="right"/>
    </xf>
    <xf numFmtId="0" fontId="4" fillId="4" borderId="0" xfId="1" applyFont="1" applyFill="1" applyBorder="1" applyProtection="1"/>
    <xf numFmtId="0" fontId="4" fillId="4" borderId="0" xfId="2" applyFont="1" applyFill="1" applyBorder="1" applyAlignment="1">
      <alignment horizontal="right"/>
    </xf>
    <xf numFmtId="165" fontId="6" fillId="4" borderId="6" xfId="2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center"/>
    </xf>
    <xf numFmtId="164" fontId="4" fillId="4" borderId="8" xfId="3" applyNumberFormat="1" applyFont="1" applyFill="1" applyBorder="1" applyAlignment="1" applyProtection="1">
      <alignment horizontal="right"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Protection="1"/>
    <xf numFmtId="0" fontId="4" fillId="4" borderId="0" xfId="1" applyFont="1" applyFill="1" applyProtection="1"/>
    <xf numFmtId="0" fontId="4" fillId="4" borderId="2" xfId="1" applyFont="1" applyFill="1" applyBorder="1" applyAlignment="1" applyProtection="1">
      <alignment horizontal="left"/>
    </xf>
    <xf numFmtId="0" fontId="4" fillId="4" borderId="3" xfId="1" applyFont="1" applyFill="1" applyBorder="1" applyAlignment="1" applyProtection="1">
      <alignment horizontal="center"/>
    </xf>
    <xf numFmtId="167" fontId="4" fillId="4" borderId="4" xfId="1" quotePrefix="1" applyNumberFormat="1" applyFont="1" applyFill="1" applyBorder="1" applyAlignment="1" applyProtection="1">
      <alignment horizontal="right"/>
    </xf>
    <xf numFmtId="167" fontId="4" fillId="4" borderId="5" xfId="1" applyNumberFormat="1" applyFont="1" applyFill="1" applyBorder="1" applyAlignment="1" applyProtection="1">
      <alignment horizontal="right"/>
    </xf>
    <xf numFmtId="0" fontId="4" fillId="4" borderId="9" xfId="1" applyFont="1" applyFill="1" applyBorder="1" applyAlignment="1" applyProtection="1">
      <alignment horizontal="left"/>
    </xf>
    <xf numFmtId="0" fontId="4" fillId="4" borderId="10" xfId="1" applyFont="1" applyFill="1" applyBorder="1" applyAlignment="1" applyProtection="1">
      <alignment horizontal="center"/>
    </xf>
    <xf numFmtId="167" fontId="4" fillId="4" borderId="11" xfId="1" applyNumberFormat="1" applyFont="1" applyFill="1" applyBorder="1" applyAlignment="1" applyProtection="1">
      <alignment horizontal="right"/>
    </xf>
    <xf numFmtId="167" fontId="4" fillId="4" borderId="12" xfId="1" applyNumberFormat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right"/>
    </xf>
    <xf numFmtId="0" fontId="4" fillId="4" borderId="6" xfId="1" applyFont="1" applyFill="1" applyBorder="1" applyAlignment="1" applyProtection="1">
      <alignment horizontal="left"/>
    </xf>
    <xf numFmtId="0" fontId="4" fillId="4" borderId="7" xfId="1" applyFont="1" applyFill="1" applyBorder="1" applyAlignment="1" applyProtection="1">
      <alignment horizontal="left"/>
    </xf>
    <xf numFmtId="167" fontId="4" fillId="4" borderId="8" xfId="1" applyNumberFormat="1" applyFont="1" applyFill="1" applyBorder="1" applyAlignment="1" applyProtection="1">
      <alignment horizontal="right"/>
    </xf>
    <xf numFmtId="167" fontId="4" fillId="4" borderId="0" xfId="1" applyNumberFormat="1" applyFont="1" applyFill="1" applyBorder="1" applyAlignment="1" applyProtection="1">
      <alignment horizontal="right"/>
    </xf>
    <xf numFmtId="0" fontId="4" fillId="4" borderId="10" xfId="1" applyFont="1" applyFill="1" applyBorder="1" applyAlignment="1" applyProtection="1">
      <alignment horizontal="left"/>
    </xf>
    <xf numFmtId="0" fontId="4" fillId="0" borderId="0" xfId="0" applyFont="1"/>
    <xf numFmtId="0" fontId="6" fillId="4" borderId="6" xfId="1" applyFont="1" applyFill="1" applyBorder="1" applyAlignment="1" applyProtection="1">
      <alignment horizontal="left"/>
    </xf>
    <xf numFmtId="0" fontId="6" fillId="4" borderId="7" xfId="1" applyFont="1" applyFill="1" applyBorder="1" applyAlignment="1" applyProtection="1">
      <alignment horizontal="left"/>
    </xf>
    <xf numFmtId="167" fontId="6" fillId="4" borderId="8" xfId="1" applyNumberFormat="1" applyFont="1" applyFill="1" applyBorder="1" applyAlignment="1" applyProtection="1">
      <alignment horizontal="right"/>
    </xf>
    <xf numFmtId="167" fontId="5" fillId="4" borderId="0" xfId="1" applyNumberFormat="1" applyFont="1" applyFill="1" applyBorder="1" applyAlignment="1" applyProtection="1">
      <alignment horizontal="right"/>
    </xf>
    <xf numFmtId="0" fontId="4" fillId="3" borderId="0" xfId="0" applyFont="1" applyFill="1" applyAlignment="1">
      <alignment horizontal="right"/>
    </xf>
    <xf numFmtId="0" fontId="4" fillId="3" borderId="0" xfId="2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0" xfId="2" applyFont="1" applyFill="1" applyAlignment="1">
      <alignment horizontal="right"/>
    </xf>
    <xf numFmtId="0" fontId="6" fillId="4" borderId="7" xfId="1" applyFont="1" applyFill="1" applyBorder="1" applyAlignment="1" applyProtection="1">
      <alignment horizontal="right"/>
    </xf>
    <xf numFmtId="0" fontId="8" fillId="4" borderId="6" xfId="1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167" fontId="6" fillId="4" borderId="8" xfId="1" quotePrefix="1" applyNumberFormat="1" applyFont="1" applyFill="1" applyBorder="1" applyAlignment="1" applyProtection="1">
      <alignment horizontal="right"/>
    </xf>
    <xf numFmtId="0" fontId="4" fillId="2" borderId="0" xfId="1" applyFont="1" applyFill="1" applyAlignment="1" applyProtection="1">
      <alignment horizontal="center"/>
    </xf>
    <xf numFmtId="0" fontId="6" fillId="4" borderId="0" xfId="0" applyFont="1" applyFill="1" applyAlignment="1">
      <alignment horizontal="right"/>
    </xf>
    <xf numFmtId="0" fontId="6" fillId="4" borderId="0" xfId="2" applyFont="1" applyFill="1" applyBorder="1" applyAlignment="1">
      <alignment horizontal="left"/>
    </xf>
    <xf numFmtId="167" fontId="4" fillId="4" borderId="8" xfId="3" applyNumberFormat="1" applyFont="1" applyFill="1" applyBorder="1" applyAlignment="1" applyProtection="1">
      <alignment horizontal="right"/>
    </xf>
    <xf numFmtId="167" fontId="3" fillId="4" borderId="0" xfId="1" applyNumberFormat="1" applyFont="1" applyFill="1" applyBorder="1" applyAlignment="1" applyProtection="1">
      <alignment horizontal="right"/>
    </xf>
    <xf numFmtId="0" fontId="6" fillId="3" borderId="0" xfId="0" applyFont="1" applyFill="1" applyAlignment="1">
      <alignment horizontal="right"/>
    </xf>
    <xf numFmtId="0" fontId="6" fillId="3" borderId="0" xfId="2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9" fillId="4" borderId="0" xfId="2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2" applyFont="1" applyFill="1" applyBorder="1" applyAlignment="1">
      <alignment horizontal="left"/>
    </xf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167" fontId="3" fillId="4" borderId="12" xfId="1" applyNumberFormat="1" applyFont="1" applyFill="1" applyBorder="1" applyAlignment="1" applyProtection="1">
      <alignment horizontal="right"/>
    </xf>
    <xf numFmtId="164" fontId="4" fillId="3" borderId="11" xfId="3" applyNumberFormat="1" applyFont="1" applyFill="1" applyBorder="1" applyAlignment="1" applyProtection="1">
      <alignment horizontal="right" vertical="center"/>
    </xf>
    <xf numFmtId="167" fontId="4" fillId="4" borderId="11" xfId="3" applyNumberFormat="1" applyFont="1" applyFill="1" applyBorder="1" applyAlignment="1" applyProtection="1">
      <alignment horizontal="right"/>
    </xf>
    <xf numFmtId="167" fontId="6" fillId="3" borderId="11" xfId="1" applyNumberFormat="1" applyFont="1" applyFill="1" applyBorder="1" applyAlignment="1" applyProtection="1">
      <alignment horizontal="right"/>
    </xf>
    <xf numFmtId="167" fontId="4" fillId="2" borderId="0" xfId="3" applyNumberFormat="1" applyFont="1" applyFill="1" applyBorder="1" applyAlignment="1" applyProtection="1">
      <alignment horizontal="right"/>
    </xf>
  </cellXfs>
  <cellStyles count="8">
    <cellStyle name="Normal" xfId="0" builtinId="0"/>
    <cellStyle name="Normal 2" xfId="1"/>
    <cellStyle name="Normal 3" xfId="2"/>
    <cellStyle name="Separador de milhares 2" xfId="4"/>
    <cellStyle name="Separador de milhares 2 2" xfId="5"/>
    <cellStyle name="Separador de milhares 2 2 2" xfId="3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9"/>
  <sheetViews>
    <sheetView showGridLines="0" tabSelected="1" zoomScale="80" zoomScaleNormal="80" workbookViewId="0">
      <pane xSplit="5" ySplit="6" topLeftCell="AB7" activePane="bottomRight" state="frozen"/>
      <selection pane="topRight" activeCell="F1" sqref="F1"/>
      <selection pane="bottomLeft" activeCell="A7" sqref="A7"/>
      <selection pane="bottomRight" activeCell="AH83" sqref="AH83"/>
    </sheetView>
  </sheetViews>
  <sheetFormatPr defaultColWidth="9" defaultRowHeight="18.75"/>
  <cols>
    <col min="1" max="1" width="2.7109375" style="2" bestFit="1" customWidth="1"/>
    <col min="2" max="2" width="9" style="2"/>
    <col min="3" max="3" width="24.7109375" style="4" customWidth="1"/>
    <col min="4" max="4" width="40" style="4" customWidth="1"/>
    <col min="5" max="14" width="18.7109375" style="4" customWidth="1"/>
    <col min="15" max="15" width="18.7109375" style="4" hidden="1" customWidth="1"/>
    <col min="16" max="18" width="18.7109375" style="4" customWidth="1"/>
    <col min="19" max="20" width="18.7109375" style="4" hidden="1" customWidth="1"/>
    <col min="21" max="25" width="18.7109375" style="4" customWidth="1"/>
    <col min="26" max="27" width="18.7109375" style="4" hidden="1" customWidth="1"/>
    <col min="28" max="31" width="18.7109375" style="4" customWidth="1"/>
    <col min="32" max="52" width="15.85546875" style="4" customWidth="1"/>
    <col min="53" max="16384" width="9" style="4"/>
  </cols>
  <sheetData>
    <row r="1" spans="1:32" ht="24.95" customHeight="1" thickTop="1">
      <c r="A1" s="80"/>
      <c r="B1" s="81"/>
      <c r="C1" s="33" t="s">
        <v>64</v>
      </c>
      <c r="D1" s="34" t="s">
        <v>65</v>
      </c>
      <c r="E1" s="35" t="s">
        <v>0</v>
      </c>
      <c r="F1" s="36">
        <v>42675</v>
      </c>
      <c r="G1" s="36">
        <v>42677</v>
      </c>
      <c r="H1" s="36">
        <v>42678</v>
      </c>
      <c r="I1" s="36">
        <v>42681</v>
      </c>
      <c r="J1" s="36">
        <v>42682</v>
      </c>
      <c r="K1" s="36">
        <v>42683</v>
      </c>
      <c r="L1" s="36">
        <v>42684</v>
      </c>
      <c r="M1" s="36">
        <v>42685</v>
      </c>
      <c r="N1" s="36">
        <v>42688</v>
      </c>
      <c r="O1" s="36">
        <v>42689</v>
      </c>
      <c r="P1" s="36">
        <v>42690</v>
      </c>
      <c r="Q1" s="36">
        <v>42691</v>
      </c>
      <c r="R1" s="36">
        <v>42692</v>
      </c>
      <c r="S1" s="36">
        <v>42693</v>
      </c>
      <c r="T1" s="36">
        <v>42694</v>
      </c>
      <c r="U1" s="36">
        <v>42695</v>
      </c>
      <c r="V1" s="36">
        <v>42696</v>
      </c>
      <c r="W1" s="36">
        <v>42697</v>
      </c>
      <c r="X1" s="36">
        <v>42698</v>
      </c>
      <c r="Y1" s="36">
        <v>42699</v>
      </c>
      <c r="Z1" s="36">
        <v>42700</v>
      </c>
      <c r="AA1" s="36">
        <v>42701</v>
      </c>
      <c r="AB1" s="36">
        <v>42702</v>
      </c>
      <c r="AC1" s="36">
        <v>42703</v>
      </c>
      <c r="AD1" s="36">
        <v>42704</v>
      </c>
      <c r="AE1" s="35" t="s">
        <v>0</v>
      </c>
      <c r="AF1" s="3"/>
    </row>
    <row r="2" spans="1:32" ht="24.95" customHeight="1">
      <c r="A2" s="82"/>
      <c r="B2" s="83"/>
      <c r="C2" s="84">
        <v>42675</v>
      </c>
      <c r="D2" s="85"/>
      <c r="E2" s="86" t="s">
        <v>69</v>
      </c>
      <c r="F2" s="87" t="s">
        <v>70</v>
      </c>
      <c r="G2" s="87" t="s">
        <v>71</v>
      </c>
      <c r="H2" s="87" t="s">
        <v>72</v>
      </c>
      <c r="I2" s="87" t="s">
        <v>73</v>
      </c>
      <c r="J2" s="87" t="s">
        <v>70</v>
      </c>
      <c r="K2" s="87" t="s">
        <v>76</v>
      </c>
      <c r="L2" s="87" t="s">
        <v>71</v>
      </c>
      <c r="M2" s="87" t="s">
        <v>72</v>
      </c>
      <c r="N2" s="87" t="s">
        <v>73</v>
      </c>
      <c r="O2" s="87" t="s">
        <v>70</v>
      </c>
      <c r="P2" s="87" t="s">
        <v>76</v>
      </c>
      <c r="Q2" s="87" t="s">
        <v>71</v>
      </c>
      <c r="R2" s="87" t="s">
        <v>72</v>
      </c>
      <c r="S2" s="87" t="s">
        <v>77</v>
      </c>
      <c r="T2" s="87" t="s">
        <v>78</v>
      </c>
      <c r="U2" s="87" t="s">
        <v>73</v>
      </c>
      <c r="V2" s="87" t="s">
        <v>70</v>
      </c>
      <c r="W2" s="87" t="s">
        <v>76</v>
      </c>
      <c r="X2" s="87" t="s">
        <v>71</v>
      </c>
      <c r="Y2" s="87" t="s">
        <v>72</v>
      </c>
      <c r="Z2" s="87" t="s">
        <v>77</v>
      </c>
      <c r="AA2" s="87" t="s">
        <v>78</v>
      </c>
      <c r="AB2" s="87" t="s">
        <v>73</v>
      </c>
      <c r="AC2" s="87" t="s">
        <v>70</v>
      </c>
      <c r="AD2" s="87" t="s">
        <v>76</v>
      </c>
      <c r="AE2" s="86"/>
      <c r="AF2" s="3"/>
    </row>
    <row r="3" spans="1:32" ht="24.95" customHeight="1" thickBot="1">
      <c r="A3" s="88"/>
      <c r="B3" s="81"/>
      <c r="C3" s="37"/>
      <c r="D3" s="38"/>
      <c r="E3" s="39">
        <v>42644</v>
      </c>
      <c r="F3" s="79" t="s">
        <v>74</v>
      </c>
      <c r="G3" s="79" t="s">
        <v>74</v>
      </c>
      <c r="H3" s="79" t="s">
        <v>74</v>
      </c>
      <c r="I3" s="79" t="s">
        <v>74</v>
      </c>
      <c r="J3" s="79" t="s">
        <v>74</v>
      </c>
      <c r="K3" s="79" t="s">
        <v>74</v>
      </c>
      <c r="L3" s="79" t="s">
        <v>74</v>
      </c>
      <c r="M3" s="79" t="s">
        <v>74</v>
      </c>
      <c r="N3" s="79" t="s">
        <v>74</v>
      </c>
      <c r="O3" s="79"/>
      <c r="P3" s="79" t="s">
        <v>74</v>
      </c>
      <c r="Q3" s="79" t="s">
        <v>74</v>
      </c>
      <c r="R3" s="79" t="s">
        <v>74</v>
      </c>
      <c r="S3" s="79"/>
      <c r="T3" s="79"/>
      <c r="U3" s="79" t="s">
        <v>74</v>
      </c>
      <c r="V3" s="79" t="s">
        <v>74</v>
      </c>
      <c r="W3" s="79" t="s">
        <v>74</v>
      </c>
      <c r="X3" s="79" t="s">
        <v>74</v>
      </c>
      <c r="Y3" s="79" t="s">
        <v>74</v>
      </c>
      <c r="Z3" s="79"/>
      <c r="AA3" s="79"/>
      <c r="AB3" s="79" t="s">
        <v>74</v>
      </c>
      <c r="AC3" s="79" t="s">
        <v>74</v>
      </c>
      <c r="AD3" s="79" t="s">
        <v>74</v>
      </c>
      <c r="AE3" s="133">
        <f>+C2</f>
        <v>42675</v>
      </c>
      <c r="AF3" s="1"/>
    </row>
    <row r="4" spans="1:32" ht="24.95" customHeight="1" thickTop="1">
      <c r="A4" s="89"/>
      <c r="B4" s="83"/>
      <c r="C4" s="90" t="s">
        <v>1</v>
      </c>
      <c r="D4" s="91"/>
      <c r="E4" s="92"/>
      <c r="F4" s="93">
        <v>6290242.2740655541</v>
      </c>
      <c r="G4" s="93">
        <v>6969413.5840655565</v>
      </c>
      <c r="H4" s="93">
        <v>6263485.334065564</v>
      </c>
      <c r="I4" s="93">
        <v>6875352.7640655637</v>
      </c>
      <c r="J4" s="93">
        <v>4906852.2740655635</v>
      </c>
      <c r="K4" s="93">
        <v>8083700.0240655653</v>
      </c>
      <c r="L4" s="93">
        <v>7246273.7040655669</v>
      </c>
      <c r="M4" s="93">
        <v>5849550.9540655743</v>
      </c>
      <c r="N4" s="93">
        <v>4801322.4040655717</v>
      </c>
      <c r="O4" s="93"/>
      <c r="P4" s="93">
        <v>4808993.434065572</v>
      </c>
      <c r="Q4" s="93">
        <v>7239042.5040655741</v>
      </c>
      <c r="R4" s="93">
        <v>5969734.0440655649</v>
      </c>
      <c r="S4" s="93"/>
      <c r="T4" s="93"/>
      <c r="U4" s="93">
        <v>6211296.3240655661</v>
      </c>
      <c r="V4" s="93">
        <v>6317831.2740655672</v>
      </c>
      <c r="W4" s="93">
        <v>9956465.0840655677</v>
      </c>
      <c r="X4" s="93">
        <v>8175838.4440655671</v>
      </c>
      <c r="Y4" s="93">
        <v>9307492.3840655722</v>
      </c>
      <c r="Z4" s="93"/>
      <c r="AA4" s="93"/>
      <c r="AB4" s="93">
        <v>6757553.7840655707</v>
      </c>
      <c r="AC4" s="93">
        <v>6276217.8340655677</v>
      </c>
      <c r="AD4" s="93">
        <v>8490949.7140654922</v>
      </c>
      <c r="AE4" s="92">
        <f>+F4</f>
        <v>6290242.2740655541</v>
      </c>
      <c r="AF4" s="1"/>
    </row>
    <row r="5" spans="1:32" ht="24.95" customHeight="1">
      <c r="A5" s="80"/>
      <c r="B5" s="81"/>
      <c r="C5" s="40" t="s">
        <v>2</v>
      </c>
      <c r="D5" s="41"/>
      <c r="E5" s="42">
        <v>6290242.2740655541</v>
      </c>
      <c r="F5" s="43">
        <v>6969413.5840655565</v>
      </c>
      <c r="G5" s="43">
        <v>6263485.334065564</v>
      </c>
      <c r="H5" s="43">
        <v>6875352.7640655637</v>
      </c>
      <c r="I5" s="43">
        <v>4906852.2740655635</v>
      </c>
      <c r="J5" s="43">
        <v>8083700.0240655653</v>
      </c>
      <c r="K5" s="43">
        <v>7246273.7040655669</v>
      </c>
      <c r="L5" s="43">
        <v>5849550.9540655743</v>
      </c>
      <c r="M5" s="43">
        <v>4801322.4040655717</v>
      </c>
      <c r="N5" s="43">
        <v>4808993.434065572</v>
      </c>
      <c r="O5" s="43"/>
      <c r="P5" s="43">
        <v>7239042.5040655741</v>
      </c>
      <c r="Q5" s="43">
        <v>5969734.0440655649</v>
      </c>
      <c r="R5" s="43">
        <v>6211296.3240655661</v>
      </c>
      <c r="S5" s="43"/>
      <c r="T5" s="43"/>
      <c r="U5" s="43">
        <v>6317831.2740655672</v>
      </c>
      <c r="V5" s="43">
        <v>9956465.0840655677</v>
      </c>
      <c r="W5" s="43">
        <v>8175838.4440655671</v>
      </c>
      <c r="X5" s="43">
        <v>9307492.3840655722</v>
      </c>
      <c r="Y5" s="43">
        <v>6757553.7840655707</v>
      </c>
      <c r="Z5" s="43"/>
      <c r="AA5" s="43"/>
      <c r="AB5" s="43">
        <v>6276217.8340655677</v>
      </c>
      <c r="AC5" s="43">
        <v>8490949.7140654922</v>
      </c>
      <c r="AD5" s="43">
        <v>7156958.5940654948</v>
      </c>
      <c r="AE5" s="42">
        <f>+AE4+AE16+AE21+AE23-AE63-E21</f>
        <v>7156958.5940654278</v>
      </c>
      <c r="AF5" s="5"/>
    </row>
    <row r="6" spans="1:32" ht="24.95" customHeight="1" thickBot="1">
      <c r="A6" s="89"/>
      <c r="B6" s="83"/>
      <c r="C6" s="94" t="s">
        <v>3</v>
      </c>
      <c r="D6" s="95"/>
      <c r="E6" s="96">
        <v>-209943671</v>
      </c>
      <c r="F6" s="97">
        <v>-128317505</v>
      </c>
      <c r="G6" s="97">
        <v>-131202679</v>
      </c>
      <c r="H6" s="97">
        <v>-164017533</v>
      </c>
      <c r="I6" s="97">
        <v>-171609767</v>
      </c>
      <c r="J6" s="97">
        <v>-181271828</v>
      </c>
      <c r="K6" s="97">
        <v>-191564608</v>
      </c>
      <c r="L6" s="97">
        <v>-205271177</v>
      </c>
      <c r="M6" s="97">
        <v>-240405751</v>
      </c>
      <c r="N6" s="97">
        <v>-254970209</v>
      </c>
      <c r="O6" s="97"/>
      <c r="P6" s="97">
        <v>-280396996</v>
      </c>
      <c r="Q6" s="97">
        <v>-123316616</v>
      </c>
      <c r="R6" s="97">
        <v>-161049267</v>
      </c>
      <c r="S6" s="97"/>
      <c r="T6" s="97"/>
      <c r="U6" s="97">
        <v>-173534446</v>
      </c>
      <c r="V6" s="97">
        <v>-185465497</v>
      </c>
      <c r="W6" s="97">
        <v>-189310866</v>
      </c>
      <c r="X6" s="97">
        <v>-195554093</v>
      </c>
      <c r="Y6" s="97">
        <v>-213779914</v>
      </c>
      <c r="Z6" s="97"/>
      <c r="AA6" s="97"/>
      <c r="AB6" s="97">
        <v>-217016425</v>
      </c>
      <c r="AC6" s="97">
        <v>-41473117</v>
      </c>
      <c r="AD6" s="97">
        <v>-33532843</v>
      </c>
      <c r="AE6" s="134">
        <f>+AD6</f>
        <v>-33532843</v>
      </c>
      <c r="AF6" s="1"/>
    </row>
    <row r="7" spans="1:32" ht="24.95" customHeight="1" thickTop="1" thickBot="1">
      <c r="A7" s="15"/>
      <c r="B7" s="98"/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"/>
    </row>
    <row r="8" spans="1:32" ht="24.95" customHeight="1" thickTop="1">
      <c r="A8" s="88"/>
      <c r="B8" s="81"/>
      <c r="C8" s="44"/>
      <c r="D8" s="45" t="s">
        <v>4</v>
      </c>
      <c r="E8" s="46">
        <v>0</v>
      </c>
      <c r="F8" s="47">
        <v>6.56</v>
      </c>
      <c r="G8" s="47">
        <v>6.84</v>
      </c>
      <c r="H8" s="47">
        <v>0.3</v>
      </c>
      <c r="I8" s="47">
        <v>0.6</v>
      </c>
      <c r="J8" s="47">
        <v>0.9</v>
      </c>
      <c r="K8" s="47">
        <v>1437301.98</v>
      </c>
      <c r="L8" s="47">
        <v>1.34</v>
      </c>
      <c r="M8" s="47">
        <v>1.34</v>
      </c>
      <c r="N8" s="47">
        <v>1.82</v>
      </c>
      <c r="O8" s="47"/>
      <c r="P8" s="47">
        <v>2.17</v>
      </c>
      <c r="Q8" s="47">
        <v>2.4500000000000002</v>
      </c>
      <c r="R8" s="47">
        <v>457900.12</v>
      </c>
      <c r="S8" s="47"/>
      <c r="T8" s="47"/>
      <c r="U8" s="47">
        <v>9.94</v>
      </c>
      <c r="V8" s="47">
        <v>10.23</v>
      </c>
      <c r="W8" s="47">
        <v>0.28999999999999998</v>
      </c>
      <c r="X8" s="47">
        <v>74688.960000000006</v>
      </c>
      <c r="Y8" s="47">
        <v>0.83</v>
      </c>
      <c r="Z8" s="47"/>
      <c r="AA8" s="47"/>
      <c r="AB8" s="47">
        <v>1.1399999999999999</v>
      </c>
      <c r="AC8" s="47">
        <v>1.44</v>
      </c>
      <c r="AD8" s="47">
        <v>10.34</v>
      </c>
      <c r="AE8" s="46">
        <f>+AD8</f>
        <v>10.34</v>
      </c>
      <c r="AF8" s="1"/>
    </row>
    <row r="9" spans="1:32" ht="24.95" customHeight="1">
      <c r="A9" s="89"/>
      <c r="B9" s="83"/>
      <c r="C9" s="99"/>
      <c r="D9" s="100" t="s">
        <v>5</v>
      </c>
      <c r="E9" s="101">
        <v>0</v>
      </c>
      <c r="F9" s="102">
        <v>34827.519999999997</v>
      </c>
      <c r="G9" s="102">
        <v>50145.13</v>
      </c>
      <c r="H9" s="102">
        <v>35428.519999999997</v>
      </c>
      <c r="I9" s="102">
        <v>26476.76</v>
      </c>
      <c r="J9" s="102">
        <v>38016.31</v>
      </c>
      <c r="K9" s="102">
        <v>47743.55</v>
      </c>
      <c r="L9" s="102">
        <v>3344</v>
      </c>
      <c r="M9" s="102">
        <v>14308.88</v>
      </c>
      <c r="N9" s="102">
        <v>26090.78</v>
      </c>
      <c r="O9" s="102"/>
      <c r="P9" s="102">
        <v>70152.58</v>
      </c>
      <c r="Q9" s="102">
        <v>94792.27</v>
      </c>
      <c r="R9" s="102">
        <v>19203.12</v>
      </c>
      <c r="S9" s="102"/>
      <c r="T9" s="102"/>
      <c r="U9" s="102">
        <v>18047.32</v>
      </c>
      <c r="V9" s="102">
        <v>58694.28</v>
      </c>
      <c r="W9" s="102">
        <v>44860.58</v>
      </c>
      <c r="X9" s="102">
        <v>68730.080000000002</v>
      </c>
      <c r="Y9" s="102">
        <v>10759.12</v>
      </c>
      <c r="Z9" s="102"/>
      <c r="AA9" s="102"/>
      <c r="AB9" s="102">
        <v>266464.89</v>
      </c>
      <c r="AC9" s="102">
        <v>110554.54</v>
      </c>
      <c r="AD9" s="102">
        <v>8.6</v>
      </c>
      <c r="AE9" s="101">
        <f t="shared" ref="AE9:AE12" si="0">+AD9</f>
        <v>8.6</v>
      </c>
      <c r="AF9" s="1"/>
    </row>
    <row r="10" spans="1:32" ht="24.95" customHeight="1">
      <c r="A10" s="88"/>
      <c r="B10" s="81"/>
      <c r="C10" s="48"/>
      <c r="D10" s="49" t="s">
        <v>6</v>
      </c>
      <c r="E10" s="50">
        <v>0</v>
      </c>
      <c r="F10" s="51">
        <v>6911550.5599999996</v>
      </c>
      <c r="G10" s="51">
        <v>6197510.21</v>
      </c>
      <c r="H10" s="51">
        <v>6826590.0800000001</v>
      </c>
      <c r="I10" s="51">
        <v>4863021.41</v>
      </c>
      <c r="J10" s="51">
        <v>8033258.7400000002</v>
      </c>
      <c r="K10" s="51">
        <v>5747878.0599999996</v>
      </c>
      <c r="L10" s="51">
        <v>5837296.54</v>
      </c>
      <c r="M10" s="51">
        <v>4762293.12</v>
      </c>
      <c r="N10" s="51">
        <v>4757361.17</v>
      </c>
      <c r="O10" s="51"/>
      <c r="P10" s="51">
        <v>7128077.4699999997</v>
      </c>
      <c r="Q10" s="51">
        <v>5861203.4900000002</v>
      </c>
      <c r="R10" s="51">
        <v>5720247.9199999999</v>
      </c>
      <c r="S10" s="51"/>
      <c r="T10" s="51"/>
      <c r="U10" s="51">
        <v>6288863.7699999996</v>
      </c>
      <c r="V10" s="51">
        <v>9883590.7400000002</v>
      </c>
      <c r="W10" s="51">
        <v>8115476.4100000001</v>
      </c>
      <c r="X10" s="51">
        <v>9120213.6600000001</v>
      </c>
      <c r="Y10" s="51">
        <v>6734151.2199999997</v>
      </c>
      <c r="Z10" s="51"/>
      <c r="AA10" s="51"/>
      <c r="AB10" s="51">
        <v>5989375.79</v>
      </c>
      <c r="AC10" s="51">
        <v>8177802.3600000003</v>
      </c>
      <c r="AD10" s="51">
        <v>7133129.8300000001</v>
      </c>
      <c r="AE10" s="50">
        <f t="shared" si="0"/>
        <v>7133129.8300000001</v>
      </c>
      <c r="AF10" s="1"/>
    </row>
    <row r="11" spans="1:32" ht="24.95" customHeight="1">
      <c r="A11" s="89"/>
      <c r="B11" s="83"/>
      <c r="C11" s="99"/>
      <c r="D11" s="100" t="s">
        <v>7</v>
      </c>
      <c r="E11" s="101">
        <v>0</v>
      </c>
      <c r="F11" s="102">
        <v>16262.4</v>
      </c>
      <c r="G11" s="102">
        <v>11554.43</v>
      </c>
      <c r="H11" s="102">
        <v>6365.66</v>
      </c>
      <c r="I11" s="102">
        <v>9620</v>
      </c>
      <c r="J11" s="102">
        <v>8801.02</v>
      </c>
      <c r="K11" s="102">
        <v>7978.98</v>
      </c>
      <c r="L11" s="102">
        <v>6329.96</v>
      </c>
      <c r="M11" s="102">
        <v>6715.68</v>
      </c>
      <c r="N11" s="102">
        <v>5470.26</v>
      </c>
      <c r="O11" s="102"/>
      <c r="P11" s="102">
        <v>22903.74</v>
      </c>
      <c r="Q11" s="102">
        <v>8480.0400000000009</v>
      </c>
      <c r="R11" s="102">
        <v>4890.3100000000004</v>
      </c>
      <c r="S11" s="102"/>
      <c r="T11" s="102"/>
      <c r="U11" s="102">
        <v>5375.01</v>
      </c>
      <c r="V11" s="102">
        <v>5006.2700000000004</v>
      </c>
      <c r="W11" s="102">
        <v>8875.1299999999992</v>
      </c>
      <c r="X11" s="102">
        <v>6281.3</v>
      </c>
      <c r="Y11" s="102">
        <v>5317.86</v>
      </c>
      <c r="Z11" s="102"/>
      <c r="AA11" s="102"/>
      <c r="AB11" s="102">
        <v>10473.43</v>
      </c>
      <c r="AC11" s="102">
        <v>196120.04</v>
      </c>
      <c r="AD11" s="102">
        <v>17756.55</v>
      </c>
      <c r="AE11" s="101">
        <f t="shared" si="0"/>
        <v>17756.55</v>
      </c>
      <c r="AF11" s="1"/>
    </row>
    <row r="12" spans="1:32" ht="24.95" customHeight="1" thickBot="1">
      <c r="A12" s="88"/>
      <c r="B12" s="81"/>
      <c r="C12" s="52"/>
      <c r="D12" s="53" t="s">
        <v>8</v>
      </c>
      <c r="E12" s="54">
        <v>0</v>
      </c>
      <c r="F12" s="55">
        <v>6766.62</v>
      </c>
      <c r="G12" s="55">
        <v>4268.79</v>
      </c>
      <c r="H12" s="55">
        <v>6968.27</v>
      </c>
      <c r="I12" s="55">
        <v>7732.32</v>
      </c>
      <c r="J12" s="55">
        <v>3621.77</v>
      </c>
      <c r="K12" s="55">
        <v>5371.33</v>
      </c>
      <c r="L12" s="55">
        <v>2579.4899999999998</v>
      </c>
      <c r="M12" s="55">
        <v>18003.759999999998</v>
      </c>
      <c r="N12" s="55">
        <v>20070.27</v>
      </c>
      <c r="O12" s="55"/>
      <c r="P12" s="55">
        <v>17907.400000000001</v>
      </c>
      <c r="Q12" s="55">
        <v>5256.66</v>
      </c>
      <c r="R12" s="55">
        <v>9056.01</v>
      </c>
      <c r="S12" s="55"/>
      <c r="T12" s="55"/>
      <c r="U12" s="55">
        <v>5536.75</v>
      </c>
      <c r="V12" s="55">
        <v>9165.36</v>
      </c>
      <c r="W12" s="55">
        <v>6627.32</v>
      </c>
      <c r="X12" s="55">
        <v>37579.370000000003</v>
      </c>
      <c r="Y12" s="55">
        <v>7326.3</v>
      </c>
      <c r="Z12" s="55"/>
      <c r="AA12" s="55"/>
      <c r="AB12" s="55">
        <v>9904.44</v>
      </c>
      <c r="AC12" s="55">
        <v>6473.45</v>
      </c>
      <c r="AD12" s="55">
        <v>6053.67</v>
      </c>
      <c r="AE12" s="54">
        <f t="shared" si="0"/>
        <v>6053.67</v>
      </c>
      <c r="AF12" s="1"/>
    </row>
    <row r="13" spans="1:32" ht="24.95" customHeight="1" thickTop="1" thickBot="1">
      <c r="A13" s="15"/>
      <c r="B13" s="98"/>
      <c r="C13" s="6"/>
      <c r="D13" s="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"/>
    </row>
    <row r="14" spans="1:32" ht="24.95" customHeight="1" thickTop="1" thickBot="1">
      <c r="A14" s="80"/>
      <c r="B14" s="81"/>
      <c r="C14" s="56" t="s">
        <v>9</v>
      </c>
      <c r="D14" s="57"/>
      <c r="E14" s="58">
        <v>173578.7100000002</v>
      </c>
      <c r="F14" s="59">
        <v>521994.9700000002</v>
      </c>
      <c r="G14" s="59">
        <v>852973.07000000018</v>
      </c>
      <c r="H14" s="59">
        <v>852823.60000000009</v>
      </c>
      <c r="I14" s="59">
        <v>852830.64000000013</v>
      </c>
      <c r="J14" s="59">
        <v>52837.340000000127</v>
      </c>
      <c r="K14" s="59">
        <v>56166.290000000132</v>
      </c>
      <c r="L14" s="59">
        <v>58430.970000000132</v>
      </c>
      <c r="M14" s="59">
        <v>59494.480000000134</v>
      </c>
      <c r="N14" s="59">
        <v>59505.540000000132</v>
      </c>
      <c r="O14" s="59"/>
      <c r="P14" s="59">
        <v>59513.490000000129</v>
      </c>
      <c r="Q14" s="59">
        <v>542739.77000000014</v>
      </c>
      <c r="R14" s="59">
        <v>694947.14000000013</v>
      </c>
      <c r="S14" s="59"/>
      <c r="T14" s="59"/>
      <c r="U14" s="59">
        <v>881134.38000000012</v>
      </c>
      <c r="V14" s="59">
        <v>881141.27000000014</v>
      </c>
      <c r="W14" s="59">
        <v>30913.580000000136</v>
      </c>
      <c r="X14" s="59">
        <v>30920.020000000135</v>
      </c>
      <c r="Y14" s="59">
        <v>30926.070000000134</v>
      </c>
      <c r="Z14" s="59"/>
      <c r="AA14" s="59"/>
      <c r="AB14" s="59">
        <v>30933.060000000136</v>
      </c>
      <c r="AC14" s="59">
        <v>661615.86000000022</v>
      </c>
      <c r="AD14" s="59">
        <v>661629.63000000024</v>
      </c>
      <c r="AE14" s="58">
        <f>+E14-AE16-AE19+AE67+AE17-AE18</f>
        <v>661629.63000000012</v>
      </c>
      <c r="AF14" s="5"/>
    </row>
    <row r="15" spans="1:32" ht="24.95" customHeight="1" thickTop="1" thickBot="1">
      <c r="B15" s="10"/>
      <c r="C15" s="9"/>
      <c r="D15" s="10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  <c r="AF15" s="10"/>
    </row>
    <row r="16" spans="1:32" ht="24.95" customHeight="1" thickTop="1">
      <c r="A16" s="88"/>
      <c r="B16" s="81"/>
      <c r="C16" s="44" t="s">
        <v>10</v>
      </c>
      <c r="D16" s="45"/>
      <c r="E16" s="46"/>
      <c r="F16" s="47"/>
      <c r="G16" s="47"/>
      <c r="H16" s="47"/>
      <c r="I16" s="47"/>
      <c r="J16" s="47">
        <v>800000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>
        <v>850000</v>
      </c>
      <c r="X16" s="47"/>
      <c r="Y16" s="47"/>
      <c r="Z16" s="47"/>
      <c r="AA16" s="47"/>
      <c r="AB16" s="47"/>
      <c r="AC16" s="47"/>
      <c r="AD16" s="47"/>
      <c r="AE16" s="46">
        <f>SUM(F16:$AD$16)</f>
        <v>1650000</v>
      </c>
      <c r="AF16" s="1"/>
    </row>
    <row r="17" spans="1:32" ht="24.95" customHeight="1">
      <c r="A17" s="89"/>
      <c r="B17" s="83"/>
      <c r="C17" s="99" t="s">
        <v>11</v>
      </c>
      <c r="D17" s="100"/>
      <c r="E17" s="101"/>
      <c r="F17" s="102">
        <v>6.18</v>
      </c>
      <c r="G17" s="102">
        <v>6.4</v>
      </c>
      <c r="H17" s="102">
        <v>6.94</v>
      </c>
      <c r="I17" s="102">
        <v>7.04</v>
      </c>
      <c r="J17" s="102">
        <v>6.7</v>
      </c>
      <c r="K17" s="102">
        <v>5.41</v>
      </c>
      <c r="L17" s="102">
        <v>4.71</v>
      </c>
      <c r="M17" s="102"/>
      <c r="N17" s="102">
        <v>11.06</v>
      </c>
      <c r="O17" s="102"/>
      <c r="P17" s="102">
        <v>7.95</v>
      </c>
      <c r="Q17" s="102">
        <v>6.42</v>
      </c>
      <c r="R17" s="102">
        <v>6.83</v>
      </c>
      <c r="S17" s="102"/>
      <c r="T17" s="102"/>
      <c r="U17" s="102">
        <v>7.95</v>
      </c>
      <c r="V17" s="102">
        <v>6.89</v>
      </c>
      <c r="W17" s="102">
        <v>6.52</v>
      </c>
      <c r="X17" s="102">
        <v>6.44</v>
      </c>
      <c r="Y17" s="102">
        <v>6.05</v>
      </c>
      <c r="Z17" s="102"/>
      <c r="AA17" s="102"/>
      <c r="AB17" s="102">
        <v>6.99</v>
      </c>
      <c r="AC17" s="102"/>
      <c r="AD17" s="102">
        <v>13.77</v>
      </c>
      <c r="AE17" s="101">
        <f>SUM(F17:$AD$17)</f>
        <v>130.25</v>
      </c>
      <c r="AF17" s="1"/>
    </row>
    <row r="18" spans="1:32" ht="24.95" customHeight="1">
      <c r="A18" s="88"/>
      <c r="B18" s="81"/>
      <c r="C18" s="48" t="s">
        <v>12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0">
        <f>SUM(F18:$AD$18)</f>
        <v>0</v>
      </c>
      <c r="AF18" s="1"/>
    </row>
    <row r="19" spans="1:32" ht="24.95" customHeight="1" thickBot="1">
      <c r="A19" s="89"/>
      <c r="B19" s="83"/>
      <c r="C19" s="94" t="s">
        <v>13</v>
      </c>
      <c r="D19" s="103"/>
      <c r="E19" s="96"/>
      <c r="F19" s="97"/>
      <c r="G19" s="97"/>
      <c r="H19" s="97">
        <v>156.41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>
        <v>-156.41</v>
      </c>
      <c r="V19" s="97"/>
      <c r="W19" s="97">
        <v>234.21</v>
      </c>
      <c r="X19" s="97"/>
      <c r="Y19" s="97"/>
      <c r="Z19" s="97"/>
      <c r="AA19" s="97"/>
      <c r="AB19" s="97"/>
      <c r="AC19" s="97"/>
      <c r="AD19" s="97"/>
      <c r="AE19" s="96">
        <f>SUM(F19:$AD$19)</f>
        <v>234.21</v>
      </c>
      <c r="AF19" s="1"/>
    </row>
    <row r="20" spans="1:32" ht="24.95" customHeight="1" thickTop="1" thickBot="1">
      <c r="A20" s="104"/>
      <c r="B20" s="98"/>
      <c r="C20" s="9"/>
      <c r="D20" s="10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  <c r="AF20" s="10"/>
    </row>
    <row r="21" spans="1:32" ht="24.95" customHeight="1" thickTop="1" thickBot="1">
      <c r="A21" s="88"/>
      <c r="B21" s="81"/>
      <c r="C21" s="60" t="s">
        <v>14</v>
      </c>
      <c r="D21" s="61"/>
      <c r="E21" s="62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/>
      <c r="P21" s="63">
        <v>0</v>
      </c>
      <c r="Q21" s="63">
        <v>0</v>
      </c>
      <c r="R21" s="63">
        <v>0</v>
      </c>
      <c r="S21" s="63"/>
      <c r="T21" s="63"/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/>
      <c r="AA21" s="63"/>
      <c r="AB21" s="63">
        <v>0</v>
      </c>
      <c r="AC21" s="63">
        <v>0</v>
      </c>
      <c r="AD21" s="63">
        <v>0</v>
      </c>
      <c r="AE21" s="62">
        <f>+SUM(F21:$AD$21)</f>
        <v>0</v>
      </c>
      <c r="AF21" s="1"/>
    </row>
    <row r="22" spans="1:32" ht="24.95" customHeight="1" thickTop="1" thickBot="1">
      <c r="A22" s="15"/>
      <c r="B22" s="98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"/>
    </row>
    <row r="23" spans="1:32" ht="24.95" customHeight="1" thickTop="1">
      <c r="A23" s="80"/>
      <c r="B23" s="81"/>
      <c r="C23" s="64" t="s">
        <v>15</v>
      </c>
      <c r="D23" s="65"/>
      <c r="E23" s="66"/>
      <c r="F23" s="67">
        <v>123835931.98</v>
      </c>
      <c r="G23" s="67">
        <v>18419350.720000003</v>
      </c>
      <c r="H23" s="67">
        <v>12777103.510000002</v>
      </c>
      <c r="I23" s="67">
        <v>12953285.830000002</v>
      </c>
      <c r="J23" s="67">
        <v>14977722.950000001</v>
      </c>
      <c r="K23" s="67">
        <v>13159232.539999999</v>
      </c>
      <c r="L23" s="67">
        <v>9533284.0300000012</v>
      </c>
      <c r="M23" s="67">
        <v>7917073.0899999989</v>
      </c>
      <c r="N23" s="67">
        <v>8370822.6099999994</v>
      </c>
      <c r="O23" s="67"/>
      <c r="P23" s="67">
        <v>10600430.760000002</v>
      </c>
      <c r="Q23" s="67">
        <v>180326894.09999999</v>
      </c>
      <c r="R23" s="67">
        <v>9323686.1899999995</v>
      </c>
      <c r="S23" s="67"/>
      <c r="T23" s="67"/>
      <c r="U23" s="67">
        <v>11648243.17</v>
      </c>
      <c r="V23" s="67">
        <v>15704975.92</v>
      </c>
      <c r="W23" s="67">
        <v>17929491.539999999</v>
      </c>
      <c r="X23" s="67">
        <v>19171614.470000003</v>
      </c>
      <c r="Y23" s="67">
        <v>23753545.039999999</v>
      </c>
      <c r="Z23" s="67"/>
      <c r="AA23" s="67"/>
      <c r="AB23" s="67">
        <v>23772569.140000001</v>
      </c>
      <c r="AC23" s="67">
        <v>177761238.19999999</v>
      </c>
      <c r="AD23" s="67">
        <v>34360289.330000006</v>
      </c>
      <c r="AE23" s="66">
        <f>+AE24+AE33+SUM(AE38:AE43)</f>
        <v>746296785.11999989</v>
      </c>
      <c r="AF23" s="5"/>
    </row>
    <row r="24" spans="1:32" ht="24.95" customHeight="1">
      <c r="A24" s="89"/>
      <c r="B24" s="83">
        <v>801</v>
      </c>
      <c r="C24" s="105" t="s">
        <v>16</v>
      </c>
      <c r="D24" s="106"/>
      <c r="E24" s="107"/>
      <c r="F24" s="108">
        <v>23835931.710000001</v>
      </c>
      <c r="G24" s="108">
        <v>18419350.440000001</v>
      </c>
      <c r="H24" s="108">
        <v>12776968.210000001</v>
      </c>
      <c r="I24" s="108">
        <v>12953285.530000001</v>
      </c>
      <c r="J24" s="108">
        <v>14875924.960000001</v>
      </c>
      <c r="K24" s="108">
        <v>11721886.689999999</v>
      </c>
      <c r="L24" s="108">
        <v>9533239.0300000012</v>
      </c>
      <c r="M24" s="108">
        <v>7917073.0899999989</v>
      </c>
      <c r="N24" s="108">
        <v>8370822.6099999994</v>
      </c>
      <c r="O24" s="108"/>
      <c r="P24" s="108">
        <v>10600430.410000002</v>
      </c>
      <c r="Q24" s="108">
        <v>10326893.82</v>
      </c>
      <c r="R24" s="108">
        <v>8865788.8099999987</v>
      </c>
      <c r="S24" s="108"/>
      <c r="T24" s="108"/>
      <c r="U24" s="108">
        <v>11648243.17</v>
      </c>
      <c r="V24" s="108">
        <v>15704840.92</v>
      </c>
      <c r="W24" s="108">
        <v>17929491.25</v>
      </c>
      <c r="X24" s="108">
        <v>19096925.510000002</v>
      </c>
      <c r="Y24" s="108">
        <v>18556370.609999999</v>
      </c>
      <c r="Z24" s="108"/>
      <c r="AA24" s="108"/>
      <c r="AB24" s="108">
        <v>23772569.140000001</v>
      </c>
      <c r="AC24" s="108">
        <v>27761193.199999999</v>
      </c>
      <c r="AD24" s="108">
        <v>33191545.650000002</v>
      </c>
      <c r="AE24" s="107">
        <f>SUM(F24:$AD$24)</f>
        <v>317858774.75999993</v>
      </c>
      <c r="AF24" s="17"/>
    </row>
    <row r="25" spans="1:32" ht="24.95" customHeight="1">
      <c r="A25" s="109" t="s">
        <v>17</v>
      </c>
      <c r="B25" s="110"/>
      <c r="C25" s="68" t="s">
        <v>18</v>
      </c>
      <c r="D25" s="69"/>
      <c r="E25" s="70"/>
      <c r="F25" s="18">
        <v>33656.32</v>
      </c>
      <c r="G25" s="18">
        <v>15317.61</v>
      </c>
      <c r="H25" s="18">
        <v>30061.73</v>
      </c>
      <c r="I25" s="18">
        <v>64739.29</v>
      </c>
      <c r="J25" s="18">
        <v>11548.15</v>
      </c>
      <c r="K25" s="18">
        <v>9727.24</v>
      </c>
      <c r="L25" s="18">
        <v>23216.86</v>
      </c>
      <c r="M25" s="18">
        <v>10964.88</v>
      </c>
      <c r="N25" s="18">
        <v>16938.16</v>
      </c>
      <c r="O25" s="18"/>
      <c r="P25" s="18">
        <v>44061.8</v>
      </c>
      <c r="Q25" s="18">
        <v>37400.03</v>
      </c>
      <c r="R25" s="18">
        <v>30810.22</v>
      </c>
      <c r="S25" s="18"/>
      <c r="T25" s="18"/>
      <c r="U25" s="18">
        <v>61851.06</v>
      </c>
      <c r="V25" s="18">
        <v>40646.959999999999</v>
      </c>
      <c r="W25" s="18">
        <v>44860.58</v>
      </c>
      <c r="X25" s="18">
        <v>23869.5</v>
      </c>
      <c r="Y25" s="18">
        <v>35422.26</v>
      </c>
      <c r="Z25" s="18"/>
      <c r="AA25" s="18"/>
      <c r="AB25" s="18">
        <v>363027.78</v>
      </c>
      <c r="AC25" s="18">
        <v>132103.82</v>
      </c>
      <c r="AD25" s="18">
        <v>111813.77</v>
      </c>
      <c r="AE25" s="70">
        <f>SUM(F25:$AD$25)</f>
        <v>1142038.02</v>
      </c>
      <c r="AF25" s="1"/>
    </row>
    <row r="26" spans="1:32" ht="24.95" customHeight="1">
      <c r="A26" s="111" t="s">
        <v>17</v>
      </c>
      <c r="B26" s="112"/>
      <c r="C26" s="105" t="s">
        <v>19</v>
      </c>
      <c r="D26" s="113"/>
      <c r="E26" s="107"/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/>
      <c r="P26" s="108">
        <v>0</v>
      </c>
      <c r="Q26" s="108">
        <v>0</v>
      </c>
      <c r="R26" s="108">
        <v>0</v>
      </c>
      <c r="S26" s="108"/>
      <c r="T26" s="108"/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/>
      <c r="AA26" s="108"/>
      <c r="AB26" s="108">
        <v>0</v>
      </c>
      <c r="AC26" s="108">
        <v>0</v>
      </c>
      <c r="AD26" s="108">
        <v>0</v>
      </c>
      <c r="AE26" s="107">
        <f>SUM(F26:$AD$26)</f>
        <v>0</v>
      </c>
      <c r="AF26" s="1"/>
    </row>
    <row r="27" spans="1:32" ht="24.95" customHeight="1">
      <c r="A27" s="109" t="s">
        <v>17</v>
      </c>
      <c r="B27" s="110"/>
      <c r="C27" s="68" t="s">
        <v>20</v>
      </c>
      <c r="D27" s="69"/>
      <c r="E27" s="70"/>
      <c r="F27" s="18">
        <v>920117.78</v>
      </c>
      <c r="G27" s="18">
        <v>458033.01</v>
      </c>
      <c r="H27" s="18">
        <v>873619.93</v>
      </c>
      <c r="I27" s="18">
        <v>473469.33</v>
      </c>
      <c r="J27" s="18">
        <v>1214512.75</v>
      </c>
      <c r="K27" s="18">
        <v>520517.32</v>
      </c>
      <c r="L27" s="18">
        <v>510155.03</v>
      </c>
      <c r="M27" s="18">
        <v>499112.5</v>
      </c>
      <c r="N27" s="18">
        <v>417362.37</v>
      </c>
      <c r="O27" s="18"/>
      <c r="P27" s="18">
        <v>941011.18</v>
      </c>
      <c r="Q27" s="18">
        <v>678619.69</v>
      </c>
      <c r="R27" s="18">
        <v>396036.18</v>
      </c>
      <c r="S27" s="18"/>
      <c r="T27" s="18"/>
      <c r="U27" s="18">
        <v>354450.85</v>
      </c>
      <c r="V27" s="18">
        <v>954279.86</v>
      </c>
      <c r="W27" s="18">
        <v>401166.26</v>
      </c>
      <c r="X27" s="18">
        <v>347821.28</v>
      </c>
      <c r="Y27" s="18">
        <v>350688.7</v>
      </c>
      <c r="Z27" s="18"/>
      <c r="AA27" s="18"/>
      <c r="AB27" s="18">
        <v>354483.43</v>
      </c>
      <c r="AC27" s="18">
        <v>887354.12</v>
      </c>
      <c r="AD27" s="18">
        <v>374778.71</v>
      </c>
      <c r="AE27" s="70">
        <f>SUM(F27:$AD$27)</f>
        <v>11927590.279999997</v>
      </c>
      <c r="AF27" s="1"/>
    </row>
    <row r="28" spans="1:32" ht="24.95" customHeight="1">
      <c r="A28" s="111" t="s">
        <v>17</v>
      </c>
      <c r="B28" s="112"/>
      <c r="C28" s="105" t="s">
        <v>21</v>
      </c>
      <c r="D28" s="113"/>
      <c r="E28" s="107"/>
      <c r="F28" s="108">
        <v>456808.67</v>
      </c>
      <c r="G28" s="108">
        <v>970611.89</v>
      </c>
      <c r="H28" s="108">
        <v>723855.7</v>
      </c>
      <c r="I28" s="108">
        <v>624991.76</v>
      </c>
      <c r="J28" s="108">
        <v>572368.57999999996</v>
      </c>
      <c r="K28" s="108">
        <v>924548.79</v>
      </c>
      <c r="L28" s="108">
        <v>615540.30000000005</v>
      </c>
      <c r="M28" s="108">
        <v>475294.2</v>
      </c>
      <c r="N28" s="108">
        <v>456538.88</v>
      </c>
      <c r="O28" s="108"/>
      <c r="P28" s="108">
        <v>419608.27</v>
      </c>
      <c r="Q28" s="108">
        <v>607165.1</v>
      </c>
      <c r="R28" s="108">
        <v>520527.66</v>
      </c>
      <c r="S28" s="108"/>
      <c r="T28" s="108"/>
      <c r="U28" s="108">
        <v>442029.37</v>
      </c>
      <c r="V28" s="108">
        <v>419807.1</v>
      </c>
      <c r="W28" s="108">
        <v>796327.31</v>
      </c>
      <c r="X28" s="108">
        <v>507402.28</v>
      </c>
      <c r="Y28" s="108">
        <v>427528.66</v>
      </c>
      <c r="Z28" s="108"/>
      <c r="AA28" s="108"/>
      <c r="AB28" s="108">
        <v>406518.26</v>
      </c>
      <c r="AC28" s="108">
        <v>396397.4</v>
      </c>
      <c r="AD28" s="108">
        <v>766505.58</v>
      </c>
      <c r="AE28" s="107">
        <f>SUM(F28:$AD$28)</f>
        <v>11530375.759999998</v>
      </c>
      <c r="AF28" s="1"/>
    </row>
    <row r="29" spans="1:32" ht="24.95" customHeight="1">
      <c r="A29" s="109" t="s">
        <v>17</v>
      </c>
      <c r="B29" s="110"/>
      <c r="C29" s="68" t="s">
        <v>68</v>
      </c>
      <c r="D29" s="69"/>
      <c r="E29" s="70"/>
      <c r="F29" s="18">
        <v>4960413.91</v>
      </c>
      <c r="G29" s="18">
        <v>4225438.26</v>
      </c>
      <c r="H29" s="18">
        <v>4322765.4400000004</v>
      </c>
      <c r="I29" s="18">
        <v>3369003.86</v>
      </c>
      <c r="J29" s="18">
        <v>5986939.8399999999</v>
      </c>
      <c r="K29" s="18">
        <v>4013676.92</v>
      </c>
      <c r="L29" s="18">
        <v>3774089.06</v>
      </c>
      <c r="M29" s="18">
        <v>3176233.88</v>
      </c>
      <c r="N29" s="18">
        <v>3097040.48</v>
      </c>
      <c r="O29" s="18"/>
      <c r="P29" s="18">
        <v>5349765.62</v>
      </c>
      <c r="Q29" s="18">
        <v>4272190.28</v>
      </c>
      <c r="R29" s="18">
        <v>4260200.47</v>
      </c>
      <c r="S29" s="18"/>
      <c r="T29" s="18"/>
      <c r="U29" s="18">
        <v>4621416.59</v>
      </c>
      <c r="V29" s="18">
        <v>6987549.4000000004</v>
      </c>
      <c r="W29" s="18">
        <v>6850395.0800000001</v>
      </c>
      <c r="X29" s="18">
        <v>5917888.0199999996</v>
      </c>
      <c r="Y29" s="18">
        <v>6179292.0599999996</v>
      </c>
      <c r="Z29" s="18"/>
      <c r="AA29" s="18"/>
      <c r="AB29" s="18">
        <v>5051454.93</v>
      </c>
      <c r="AC29" s="18">
        <v>5713112.1600000001</v>
      </c>
      <c r="AD29" s="18">
        <v>3544354.44</v>
      </c>
      <c r="AE29" s="70">
        <f>SUM(F$29:$AD29)</f>
        <v>95673220.699999988</v>
      </c>
      <c r="AF29" s="1"/>
    </row>
    <row r="30" spans="1:32" ht="24.95" customHeight="1">
      <c r="A30" s="111" t="s">
        <v>17</v>
      </c>
      <c r="B30" s="112"/>
      <c r="C30" s="105" t="s">
        <v>22</v>
      </c>
      <c r="D30" s="113"/>
      <c r="E30" s="107"/>
      <c r="F30" s="108">
        <v>5660711.5800000001</v>
      </c>
      <c r="G30" s="108">
        <v>5757804.3200000003</v>
      </c>
      <c r="H30" s="108">
        <v>3299173.45</v>
      </c>
      <c r="I30" s="108">
        <v>4997765.4000000004</v>
      </c>
      <c r="J30" s="108">
        <v>3317125.07</v>
      </c>
      <c r="K30" s="108">
        <v>3318456.4</v>
      </c>
      <c r="L30" s="108">
        <v>3192139.89</v>
      </c>
      <c r="M30" s="108">
        <v>2692651.39</v>
      </c>
      <c r="N30" s="108">
        <v>3120139.13</v>
      </c>
      <c r="O30" s="108"/>
      <c r="P30" s="108">
        <v>2072079.3600000001</v>
      </c>
      <c r="Q30" s="108">
        <v>3451755.66</v>
      </c>
      <c r="R30" s="108">
        <v>2500583.41</v>
      </c>
      <c r="S30" s="108"/>
      <c r="T30" s="108"/>
      <c r="U30" s="108">
        <v>4694776.1100000003</v>
      </c>
      <c r="V30" s="108">
        <v>5847283.9800000004</v>
      </c>
      <c r="W30" s="108">
        <v>8352058.0099999998</v>
      </c>
      <c r="X30" s="108">
        <v>10008816.210000001</v>
      </c>
      <c r="Y30" s="108">
        <v>8881619.1899999995</v>
      </c>
      <c r="Z30" s="108"/>
      <c r="AA30" s="108"/>
      <c r="AB30" s="108">
        <v>13417549.369999999</v>
      </c>
      <c r="AC30" s="108">
        <v>12303341.33</v>
      </c>
      <c r="AD30" s="108">
        <v>12633117.890000001</v>
      </c>
      <c r="AE30" s="107">
        <f>SUM(F$30:$AD30)</f>
        <v>119518947.15000001</v>
      </c>
      <c r="AF30" s="17"/>
    </row>
    <row r="31" spans="1:32" ht="24.95" customHeight="1">
      <c r="A31" s="109" t="s">
        <v>17</v>
      </c>
      <c r="B31" s="110"/>
      <c r="C31" s="68" t="s">
        <v>23</v>
      </c>
      <c r="D31" s="69"/>
      <c r="E31" s="70"/>
      <c r="F31" s="18">
        <v>11690405.779999999</v>
      </c>
      <c r="G31" s="18">
        <v>6747330.0800000001</v>
      </c>
      <c r="H31" s="18">
        <v>3373294.98</v>
      </c>
      <c r="I31" s="18">
        <v>3230609.34</v>
      </c>
      <c r="J31" s="18">
        <v>3651302.27</v>
      </c>
      <c r="K31" s="18">
        <v>2721045.46</v>
      </c>
      <c r="L31" s="18">
        <v>1289588.48</v>
      </c>
      <c r="M31" s="18">
        <v>956466.97</v>
      </c>
      <c r="N31" s="18">
        <v>1179909.58</v>
      </c>
      <c r="O31" s="18"/>
      <c r="P31" s="18">
        <v>1715085.8</v>
      </c>
      <c r="Q31" s="18">
        <v>1201627.55</v>
      </c>
      <c r="R31" s="18">
        <v>1027529.02</v>
      </c>
      <c r="S31" s="18"/>
      <c r="T31" s="18"/>
      <c r="U31" s="18">
        <v>1401495.95</v>
      </c>
      <c r="V31" s="18">
        <v>1385986.26</v>
      </c>
      <c r="W31" s="18">
        <v>1371009.55</v>
      </c>
      <c r="X31" s="18">
        <v>2194444.92</v>
      </c>
      <c r="Y31" s="18">
        <v>2626464.06</v>
      </c>
      <c r="Z31" s="18"/>
      <c r="AA31" s="18"/>
      <c r="AB31" s="18">
        <v>4126430.98</v>
      </c>
      <c r="AC31" s="18">
        <v>8261711.6100000003</v>
      </c>
      <c r="AD31" s="18">
        <v>15609703.84</v>
      </c>
      <c r="AE31" s="70">
        <f>SUM(F$31:$AD31)</f>
        <v>75761442.479999989</v>
      </c>
      <c r="AF31" s="1"/>
    </row>
    <row r="32" spans="1:32" ht="24.95" customHeight="1">
      <c r="A32" s="111" t="s">
        <v>17</v>
      </c>
      <c r="B32" s="112"/>
      <c r="C32" s="105" t="s">
        <v>24</v>
      </c>
      <c r="D32" s="113"/>
      <c r="E32" s="107"/>
      <c r="F32" s="108">
        <v>113817.67</v>
      </c>
      <c r="G32" s="108">
        <v>244815.27</v>
      </c>
      <c r="H32" s="108">
        <v>154196.98000000001</v>
      </c>
      <c r="I32" s="108">
        <v>192706.55</v>
      </c>
      <c r="J32" s="108">
        <v>122128.3</v>
      </c>
      <c r="K32" s="108">
        <v>213914.56</v>
      </c>
      <c r="L32" s="108">
        <v>128509.41</v>
      </c>
      <c r="M32" s="108">
        <v>106349.27</v>
      </c>
      <c r="N32" s="108">
        <v>82894.009999999995</v>
      </c>
      <c r="O32" s="108"/>
      <c r="P32" s="108">
        <v>58818.38</v>
      </c>
      <c r="Q32" s="108">
        <v>78135.509999999995</v>
      </c>
      <c r="R32" s="108">
        <v>130101.85</v>
      </c>
      <c r="S32" s="108"/>
      <c r="T32" s="108"/>
      <c r="U32" s="108">
        <v>72223.240000000005</v>
      </c>
      <c r="V32" s="108">
        <v>69287.360000000001</v>
      </c>
      <c r="W32" s="108">
        <v>113674.46</v>
      </c>
      <c r="X32" s="108">
        <v>96683.3</v>
      </c>
      <c r="Y32" s="108">
        <v>55355.68</v>
      </c>
      <c r="Z32" s="108"/>
      <c r="AA32" s="108"/>
      <c r="AB32" s="108">
        <v>53104.39</v>
      </c>
      <c r="AC32" s="108">
        <v>67172.759999999995</v>
      </c>
      <c r="AD32" s="108">
        <v>151271.42000000001</v>
      </c>
      <c r="AE32" s="107">
        <f>SUM(F$32:$AD32)</f>
        <v>2305160.3699999996</v>
      </c>
      <c r="AF32" s="1"/>
    </row>
    <row r="33" spans="1:32" ht="24.95" customHeight="1">
      <c r="A33" s="88"/>
      <c r="B33" s="81">
        <v>805</v>
      </c>
      <c r="C33" s="68" t="s">
        <v>25</v>
      </c>
      <c r="D33" s="71"/>
      <c r="E33" s="70"/>
      <c r="F33" s="18">
        <v>0.27</v>
      </c>
      <c r="G33" s="18">
        <v>0.28000000000000003</v>
      </c>
      <c r="H33" s="18">
        <v>135.30000000000001</v>
      </c>
      <c r="I33" s="18">
        <v>0.3</v>
      </c>
      <c r="J33" s="18">
        <v>90.3</v>
      </c>
      <c r="K33" s="18">
        <v>45</v>
      </c>
      <c r="L33" s="18">
        <v>45</v>
      </c>
      <c r="M33" s="18">
        <v>0</v>
      </c>
      <c r="N33" s="18">
        <v>0</v>
      </c>
      <c r="O33" s="18"/>
      <c r="P33" s="18">
        <v>0.35</v>
      </c>
      <c r="Q33" s="18">
        <v>0.28000000000000003</v>
      </c>
      <c r="R33" s="18">
        <v>0</v>
      </c>
      <c r="S33" s="18"/>
      <c r="T33" s="18"/>
      <c r="U33" s="18">
        <v>0</v>
      </c>
      <c r="V33" s="18">
        <v>135</v>
      </c>
      <c r="W33" s="18">
        <v>0.28999999999999998</v>
      </c>
      <c r="X33" s="18">
        <v>0</v>
      </c>
      <c r="Y33" s="18">
        <v>0.26</v>
      </c>
      <c r="Z33" s="18"/>
      <c r="AA33" s="18"/>
      <c r="AB33" s="18">
        <v>0</v>
      </c>
      <c r="AC33" s="18">
        <v>45</v>
      </c>
      <c r="AD33" s="18">
        <v>0</v>
      </c>
      <c r="AE33" s="70">
        <f>SUM(F33:$AD$33)</f>
        <v>497.63000000000005</v>
      </c>
      <c r="AF33" s="1"/>
    </row>
    <row r="34" spans="1:32" ht="24.95" customHeight="1">
      <c r="A34" s="111" t="s">
        <v>17</v>
      </c>
      <c r="B34" s="112"/>
      <c r="C34" s="105" t="s">
        <v>26</v>
      </c>
      <c r="D34" s="113"/>
      <c r="E34" s="107"/>
      <c r="F34" s="108">
        <v>0.27</v>
      </c>
      <c r="G34" s="108">
        <v>0.28000000000000003</v>
      </c>
      <c r="H34" s="108">
        <v>0.3</v>
      </c>
      <c r="I34" s="108">
        <v>0.3</v>
      </c>
      <c r="J34" s="108">
        <v>0.3</v>
      </c>
      <c r="K34" s="108">
        <v>0</v>
      </c>
      <c r="L34" s="108">
        <v>0</v>
      </c>
      <c r="M34" s="108">
        <v>0</v>
      </c>
      <c r="N34" s="108">
        <v>0</v>
      </c>
      <c r="O34" s="108"/>
      <c r="P34" s="108">
        <v>0.35</v>
      </c>
      <c r="Q34" s="108">
        <v>0.28000000000000003</v>
      </c>
      <c r="R34" s="108">
        <v>0</v>
      </c>
      <c r="S34" s="108"/>
      <c r="T34" s="108"/>
      <c r="U34" s="108">
        <v>0</v>
      </c>
      <c r="V34" s="108">
        <v>0</v>
      </c>
      <c r="W34" s="108">
        <v>0.28999999999999998</v>
      </c>
      <c r="X34" s="108">
        <v>0</v>
      </c>
      <c r="Y34" s="108">
        <v>0.26</v>
      </c>
      <c r="Z34" s="108"/>
      <c r="AA34" s="108"/>
      <c r="AB34" s="108">
        <v>0</v>
      </c>
      <c r="AC34" s="108">
        <v>0</v>
      </c>
      <c r="AD34" s="108">
        <v>0</v>
      </c>
      <c r="AE34" s="107">
        <f>SUM(F34:$AD$34)</f>
        <v>2.63</v>
      </c>
      <c r="AF34" s="1"/>
    </row>
    <row r="35" spans="1:32" ht="24.95" customHeight="1">
      <c r="A35" s="109" t="s">
        <v>17</v>
      </c>
      <c r="B35" s="110"/>
      <c r="C35" s="68" t="s">
        <v>27</v>
      </c>
      <c r="D35" s="69"/>
      <c r="E35" s="70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/>
      <c r="P35" s="18">
        <v>0</v>
      </c>
      <c r="Q35" s="18">
        <v>0</v>
      </c>
      <c r="R35" s="18">
        <v>0</v>
      </c>
      <c r="S35" s="18"/>
      <c r="T35" s="18"/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/>
      <c r="AA35" s="18"/>
      <c r="AB35" s="18">
        <v>0</v>
      </c>
      <c r="AC35" s="18">
        <v>0</v>
      </c>
      <c r="AD35" s="18">
        <v>0</v>
      </c>
      <c r="AE35" s="70">
        <f>SUM(F35:$AD$35)</f>
        <v>0</v>
      </c>
      <c r="AF35" s="1"/>
    </row>
    <row r="36" spans="1:32" ht="24.95" customHeight="1">
      <c r="A36" s="111" t="s">
        <v>17</v>
      </c>
      <c r="B36" s="112"/>
      <c r="C36" s="105" t="s">
        <v>28</v>
      </c>
      <c r="D36" s="113"/>
      <c r="E36" s="107"/>
      <c r="F36" s="108">
        <v>0</v>
      </c>
      <c r="G36" s="108">
        <v>0</v>
      </c>
      <c r="H36" s="108">
        <v>135</v>
      </c>
      <c r="I36" s="108">
        <v>0</v>
      </c>
      <c r="J36" s="108">
        <v>90</v>
      </c>
      <c r="K36" s="108">
        <v>45</v>
      </c>
      <c r="L36" s="108">
        <v>45</v>
      </c>
      <c r="M36" s="108">
        <v>0</v>
      </c>
      <c r="N36" s="108">
        <v>0</v>
      </c>
      <c r="O36" s="108"/>
      <c r="P36" s="108">
        <v>0</v>
      </c>
      <c r="Q36" s="108">
        <v>0</v>
      </c>
      <c r="R36" s="108">
        <v>0</v>
      </c>
      <c r="S36" s="108"/>
      <c r="T36" s="108"/>
      <c r="U36" s="108">
        <v>0</v>
      </c>
      <c r="V36" s="108">
        <v>135</v>
      </c>
      <c r="W36" s="108">
        <v>0</v>
      </c>
      <c r="X36" s="108">
        <v>0</v>
      </c>
      <c r="Y36" s="108">
        <v>0</v>
      </c>
      <c r="Z36" s="108"/>
      <c r="AA36" s="108"/>
      <c r="AB36" s="108">
        <v>0</v>
      </c>
      <c r="AC36" s="108">
        <v>45</v>
      </c>
      <c r="AD36" s="108">
        <v>0</v>
      </c>
      <c r="AE36" s="107">
        <f>SUM(F$36:$AD36)</f>
        <v>495</v>
      </c>
      <c r="AF36" s="1"/>
    </row>
    <row r="37" spans="1:32" ht="24.95" customHeight="1">
      <c r="A37" s="109" t="s">
        <v>17</v>
      </c>
      <c r="B37" s="110"/>
      <c r="C37" s="68" t="s">
        <v>29</v>
      </c>
      <c r="D37" s="69"/>
      <c r="E37" s="70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/>
      <c r="P37" s="18">
        <v>0</v>
      </c>
      <c r="Q37" s="18">
        <v>0</v>
      </c>
      <c r="R37" s="18">
        <v>0</v>
      </c>
      <c r="S37" s="18"/>
      <c r="T37" s="18"/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/>
      <c r="AA37" s="18"/>
      <c r="AB37" s="18">
        <v>0</v>
      </c>
      <c r="AC37" s="18">
        <v>0</v>
      </c>
      <c r="AD37" s="18">
        <v>0</v>
      </c>
      <c r="AE37" s="70">
        <f>SUM(F37:$AD$37)</f>
        <v>0</v>
      </c>
      <c r="AF37" s="1"/>
    </row>
    <row r="38" spans="1:32" ht="24.95" customHeight="1">
      <c r="A38" s="89"/>
      <c r="B38" s="83">
        <v>827</v>
      </c>
      <c r="C38" s="105" t="s">
        <v>30</v>
      </c>
      <c r="D38" s="106"/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/>
      <c r="P38" s="108">
        <v>0</v>
      </c>
      <c r="Q38" s="108">
        <v>0</v>
      </c>
      <c r="R38" s="108">
        <v>0</v>
      </c>
      <c r="S38" s="108"/>
      <c r="T38" s="108"/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/>
      <c r="AA38" s="108"/>
      <c r="AB38" s="108">
        <v>0</v>
      </c>
      <c r="AC38" s="108">
        <v>0</v>
      </c>
      <c r="AD38" s="108">
        <v>0</v>
      </c>
      <c r="AE38" s="107">
        <f>SUM(F38:$AD$38)</f>
        <v>0</v>
      </c>
      <c r="AF38" s="1"/>
    </row>
    <row r="39" spans="1:32" ht="24.95" customHeight="1">
      <c r="A39" s="88"/>
      <c r="B39" s="81">
        <v>824</v>
      </c>
      <c r="C39" s="68" t="s">
        <v>31</v>
      </c>
      <c r="D39" s="71"/>
      <c r="E39" s="70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1437300.85</v>
      </c>
      <c r="L39" s="18">
        <v>0</v>
      </c>
      <c r="M39" s="18">
        <v>0</v>
      </c>
      <c r="N39" s="18">
        <v>0</v>
      </c>
      <c r="O39" s="18"/>
      <c r="P39" s="18">
        <v>0</v>
      </c>
      <c r="Q39" s="18">
        <v>0</v>
      </c>
      <c r="R39" s="18">
        <v>0</v>
      </c>
      <c r="S39" s="18"/>
      <c r="T39" s="18"/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/>
      <c r="AA39" s="18"/>
      <c r="AB39" s="18">
        <v>0</v>
      </c>
      <c r="AC39" s="18">
        <v>0</v>
      </c>
      <c r="AD39" s="18">
        <v>1168743.68</v>
      </c>
      <c r="AE39" s="70">
        <f>SUM(F39:$AD$39)</f>
        <v>2606044.5300000003</v>
      </c>
      <c r="AF39" s="1"/>
    </row>
    <row r="40" spans="1:32" ht="24.95" customHeight="1">
      <c r="A40" s="89"/>
      <c r="B40" s="83">
        <v>807</v>
      </c>
      <c r="C40" s="105" t="s">
        <v>32</v>
      </c>
      <c r="D40" s="106"/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101707.69</v>
      </c>
      <c r="K40" s="108">
        <v>0</v>
      </c>
      <c r="L40" s="108">
        <v>0</v>
      </c>
      <c r="M40" s="108">
        <v>0</v>
      </c>
      <c r="N40" s="108">
        <v>0</v>
      </c>
      <c r="O40" s="108"/>
      <c r="P40" s="108">
        <v>0</v>
      </c>
      <c r="Q40" s="108">
        <v>0</v>
      </c>
      <c r="R40" s="108">
        <v>0</v>
      </c>
      <c r="S40" s="108"/>
      <c r="T40" s="108"/>
      <c r="U40" s="108">
        <v>0</v>
      </c>
      <c r="V40" s="108">
        <v>0</v>
      </c>
      <c r="W40" s="108">
        <v>0</v>
      </c>
      <c r="X40" s="108">
        <v>74688.960000000006</v>
      </c>
      <c r="Y40" s="108">
        <v>0</v>
      </c>
      <c r="Z40" s="108"/>
      <c r="AA40" s="108"/>
      <c r="AB40" s="108">
        <v>0</v>
      </c>
      <c r="AC40" s="108">
        <v>0</v>
      </c>
      <c r="AD40" s="108">
        <v>0</v>
      </c>
      <c r="AE40" s="107">
        <f>SUM(F40:$AD$40)</f>
        <v>176396.65000000002</v>
      </c>
      <c r="AF40" s="1"/>
    </row>
    <row r="41" spans="1:32" ht="24.95" customHeight="1">
      <c r="A41" s="88"/>
      <c r="B41" s="81">
        <v>814</v>
      </c>
      <c r="C41" s="68" t="s">
        <v>33</v>
      </c>
      <c r="D41" s="71"/>
      <c r="E41" s="70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/>
      <c r="P41" s="18">
        <v>0</v>
      </c>
      <c r="Q41" s="18">
        <v>0</v>
      </c>
      <c r="R41" s="18">
        <v>457897.38</v>
      </c>
      <c r="S41" s="18"/>
      <c r="T41" s="18"/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/>
      <c r="AA41" s="18"/>
      <c r="AB41" s="18">
        <v>0</v>
      </c>
      <c r="AC41" s="18">
        <v>0</v>
      </c>
      <c r="AD41" s="18">
        <v>0</v>
      </c>
      <c r="AE41" s="70">
        <f>SUM(F41:$AD$41)</f>
        <v>457897.38</v>
      </c>
      <c r="AF41" s="1"/>
    </row>
    <row r="42" spans="1:32" ht="24.95" customHeight="1">
      <c r="A42" s="89"/>
      <c r="B42" s="83">
        <v>905</v>
      </c>
      <c r="C42" s="114" t="s">
        <v>34</v>
      </c>
      <c r="D42" s="115"/>
      <c r="E42" s="116" t="s">
        <v>75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/>
      <c r="P42" s="108">
        <v>0</v>
      </c>
      <c r="Q42" s="108">
        <v>0</v>
      </c>
      <c r="R42" s="108">
        <v>0</v>
      </c>
      <c r="S42" s="108"/>
      <c r="T42" s="108"/>
      <c r="U42" s="108">
        <v>0</v>
      </c>
      <c r="V42" s="108">
        <v>0</v>
      </c>
      <c r="W42" s="108">
        <v>0</v>
      </c>
      <c r="X42" s="108">
        <v>0</v>
      </c>
      <c r="Y42" s="108">
        <v>5197174.17</v>
      </c>
      <c r="Z42" s="108"/>
      <c r="AA42" s="108"/>
      <c r="AB42" s="108">
        <v>0</v>
      </c>
      <c r="AC42" s="108">
        <v>0</v>
      </c>
      <c r="AD42" s="108">
        <v>0</v>
      </c>
      <c r="AE42" s="107">
        <f>SUM(F42:$AD$42)</f>
        <v>5197174.17</v>
      </c>
      <c r="AF42" s="1"/>
    </row>
    <row r="43" spans="1:32" ht="24.95" customHeight="1" thickBot="1">
      <c r="A43" s="88"/>
      <c r="B43" s="81">
        <v>940</v>
      </c>
      <c r="C43" s="72" t="s">
        <v>35</v>
      </c>
      <c r="D43" s="73"/>
      <c r="E43" s="74" t="s">
        <v>75</v>
      </c>
      <c r="F43" s="75">
        <v>100000000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/>
      <c r="P43" s="75">
        <v>0</v>
      </c>
      <c r="Q43" s="75">
        <v>170000000</v>
      </c>
      <c r="R43" s="75">
        <v>0</v>
      </c>
      <c r="S43" s="75"/>
      <c r="T43" s="75"/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/>
      <c r="AA43" s="75"/>
      <c r="AB43" s="75">
        <v>0</v>
      </c>
      <c r="AC43" s="75">
        <v>150000000</v>
      </c>
      <c r="AD43" s="75">
        <v>0</v>
      </c>
      <c r="AE43" s="135">
        <f>SUM(F43:$AD$43)</f>
        <v>420000000</v>
      </c>
      <c r="AF43" s="1"/>
    </row>
    <row r="44" spans="1:32" ht="24.95" customHeight="1" thickTop="1" thickBot="1">
      <c r="A44" s="117"/>
      <c r="B44" s="98"/>
      <c r="C44" s="19"/>
      <c r="D44" s="20"/>
      <c r="E44" s="21" t="s">
        <v>75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136"/>
      <c r="AF44" s="20"/>
    </row>
    <row r="45" spans="1:32" ht="24.95" customHeight="1" thickTop="1">
      <c r="A45" s="109"/>
      <c r="B45" s="81"/>
      <c r="C45" s="64" t="s">
        <v>36</v>
      </c>
      <c r="D45" s="65"/>
      <c r="E45" s="66">
        <v>0</v>
      </c>
      <c r="F45" s="67">
        <v>41530595.119999997</v>
      </c>
      <c r="G45" s="67">
        <v>22010452.819999993</v>
      </c>
      <c r="H45" s="67">
        <v>44980089.119999997</v>
      </c>
      <c r="I45" s="67">
        <v>22514019.120000001</v>
      </c>
      <c r="J45" s="67">
        <v>22262935.73</v>
      </c>
      <c r="K45" s="67">
        <v>24289440.059999999</v>
      </c>
      <c r="L45" s="67">
        <v>24636575.16</v>
      </c>
      <c r="M45" s="67">
        <v>44099874.620000005</v>
      </c>
      <c r="N45" s="67">
        <v>22927608.879999999</v>
      </c>
      <c r="O45" s="67"/>
      <c r="P45" s="67">
        <v>33597168.449999996</v>
      </c>
      <c r="Q45" s="67">
        <v>24515822.479999997</v>
      </c>
      <c r="R45" s="67">
        <v>46814776.519999996</v>
      </c>
      <c r="S45" s="67"/>
      <c r="T45" s="67"/>
      <c r="U45" s="67">
        <v>24026887.479999997</v>
      </c>
      <c r="V45" s="67">
        <v>23997392.899999999</v>
      </c>
      <c r="W45" s="67">
        <v>24405487.830000002</v>
      </c>
      <c r="X45" s="67">
        <v>24283188.849999994</v>
      </c>
      <c r="Y45" s="67">
        <v>44529303.229999997</v>
      </c>
      <c r="Z45" s="67"/>
      <c r="AA45" s="67"/>
      <c r="AB45" s="67">
        <v>27490416.550000004</v>
      </c>
      <c r="AC45" s="67">
        <v>69910.670000000013</v>
      </c>
      <c r="AD45" s="67">
        <v>27754013.749999993</v>
      </c>
      <c r="AE45" s="66">
        <f t="shared" ref="AE45" si="1">SUM(AE46:AE61)-AE47-AE49</f>
        <v>570565012.29999983</v>
      </c>
      <c r="AF45" s="5"/>
    </row>
    <row r="46" spans="1:32" ht="24.95" customHeight="1">
      <c r="A46" s="118"/>
      <c r="B46" s="119">
        <v>735</v>
      </c>
      <c r="C46" s="99" t="s">
        <v>37</v>
      </c>
      <c r="D46" s="100"/>
      <c r="E46" s="120"/>
      <c r="F46" s="121">
        <v>15931367.1</v>
      </c>
      <c r="G46" s="121">
        <v>15363197.180000002</v>
      </c>
      <c r="H46" s="121">
        <v>28641530.68</v>
      </c>
      <c r="I46" s="121">
        <v>14983735.32</v>
      </c>
      <c r="J46" s="121">
        <v>14811723.479999999</v>
      </c>
      <c r="K46" s="121">
        <v>16505513.23</v>
      </c>
      <c r="L46" s="121">
        <v>15641202.42</v>
      </c>
      <c r="M46" s="121">
        <v>28306821.529999997</v>
      </c>
      <c r="N46" s="121">
        <v>15480466.84</v>
      </c>
      <c r="O46" s="121"/>
      <c r="P46" s="121">
        <v>22172622.640000001</v>
      </c>
      <c r="Q46" s="121">
        <v>14052082.600000001</v>
      </c>
      <c r="R46" s="121">
        <v>30086800.900000002</v>
      </c>
      <c r="S46" s="121"/>
      <c r="T46" s="121"/>
      <c r="U46" s="121">
        <v>15907798.040000001</v>
      </c>
      <c r="V46" s="121">
        <v>16018631.820000002</v>
      </c>
      <c r="W46" s="121">
        <v>16360040.360000001</v>
      </c>
      <c r="X46" s="121">
        <v>16402776.76</v>
      </c>
      <c r="Y46" s="121">
        <v>28784018.710000001</v>
      </c>
      <c r="Z46" s="121"/>
      <c r="AA46" s="121"/>
      <c r="AB46" s="121">
        <v>16158749.460000001</v>
      </c>
      <c r="AC46" s="121">
        <v>0</v>
      </c>
      <c r="AD46" s="121">
        <v>18645961.279999997</v>
      </c>
      <c r="AE46" s="120">
        <f>SUM(F46:$AD$46)-AE54</f>
        <v>360084093.30999988</v>
      </c>
      <c r="AF46" s="17"/>
    </row>
    <row r="47" spans="1:32" ht="24.95" customHeight="1">
      <c r="A47" s="122"/>
      <c r="B47" s="123">
        <v>735</v>
      </c>
      <c r="C47" s="48"/>
      <c r="D47" s="76" t="s">
        <v>66</v>
      </c>
      <c r="E47" s="42"/>
      <c r="F47" s="77">
        <v>30000</v>
      </c>
      <c r="G47" s="77">
        <v>0</v>
      </c>
      <c r="H47" s="77">
        <v>0</v>
      </c>
      <c r="I47" s="77">
        <v>0</v>
      </c>
      <c r="J47" s="77">
        <v>66084.06</v>
      </c>
      <c r="K47" s="77">
        <v>511341.54000000004</v>
      </c>
      <c r="L47" s="77">
        <v>0</v>
      </c>
      <c r="M47" s="77">
        <v>40421.440000000002</v>
      </c>
      <c r="N47" s="77">
        <v>0</v>
      </c>
      <c r="O47" s="77"/>
      <c r="P47" s="77">
        <v>0</v>
      </c>
      <c r="Q47" s="77">
        <v>0</v>
      </c>
      <c r="R47" s="77">
        <v>410000</v>
      </c>
      <c r="S47" s="77"/>
      <c r="T47" s="77"/>
      <c r="U47" s="77">
        <v>90000</v>
      </c>
      <c r="V47" s="77">
        <v>0</v>
      </c>
      <c r="W47" s="77">
        <v>0</v>
      </c>
      <c r="X47" s="77">
        <v>0</v>
      </c>
      <c r="Y47" s="77">
        <v>410000</v>
      </c>
      <c r="Z47" s="77"/>
      <c r="AA47" s="77"/>
      <c r="AB47" s="77">
        <v>0</v>
      </c>
      <c r="AC47" s="77">
        <v>0</v>
      </c>
      <c r="AD47" s="77">
        <v>5370000</v>
      </c>
      <c r="AE47" s="42">
        <f>SUM(F47:$AD$47)</f>
        <v>6927847.04</v>
      </c>
      <c r="AF47" s="17"/>
    </row>
    <row r="48" spans="1:32" ht="24.95" customHeight="1">
      <c r="A48" s="118"/>
      <c r="B48" s="119">
        <v>735</v>
      </c>
      <c r="C48" s="99" t="s">
        <v>38</v>
      </c>
      <c r="D48" s="100"/>
      <c r="E48" s="120"/>
      <c r="F48" s="121">
        <v>7726524.9299999997</v>
      </c>
      <c r="G48" s="121">
        <v>7506772.2999999998</v>
      </c>
      <c r="H48" s="121">
        <v>15722397.93</v>
      </c>
      <c r="I48" s="121">
        <v>7081826.2000000002</v>
      </c>
      <c r="J48" s="121">
        <v>7395406.6600000001</v>
      </c>
      <c r="K48" s="121">
        <v>7710218.3200000003</v>
      </c>
      <c r="L48" s="121">
        <v>7530182.71</v>
      </c>
      <c r="M48" s="121">
        <v>15365721.99</v>
      </c>
      <c r="N48" s="121">
        <v>7398361.2400000002</v>
      </c>
      <c r="O48" s="121"/>
      <c r="P48" s="121">
        <v>11329178.289999999</v>
      </c>
      <c r="Q48" s="121">
        <v>7264902.0199999996</v>
      </c>
      <c r="R48" s="121">
        <v>16079150.859999999</v>
      </c>
      <c r="S48" s="121"/>
      <c r="T48" s="121"/>
      <c r="U48" s="121">
        <v>7506968.5099999998</v>
      </c>
      <c r="V48" s="121">
        <v>7925963.1900000004</v>
      </c>
      <c r="W48" s="121">
        <v>7825020.0199999996</v>
      </c>
      <c r="X48" s="121">
        <v>7844667.3200000003</v>
      </c>
      <c r="Y48" s="121">
        <v>15449972.359999999</v>
      </c>
      <c r="Z48" s="121"/>
      <c r="AA48" s="121"/>
      <c r="AB48" s="121">
        <v>9039872.9800000004</v>
      </c>
      <c r="AC48" s="121">
        <v>0</v>
      </c>
      <c r="AD48" s="121">
        <v>8258076.46</v>
      </c>
      <c r="AE48" s="120">
        <f>SUM(F48:$AD$48)</f>
        <v>181961184.28999996</v>
      </c>
      <c r="AF48" s="1"/>
    </row>
    <row r="49" spans="1:32" ht="24.95" customHeight="1">
      <c r="A49" s="122"/>
      <c r="B49" s="123">
        <v>735</v>
      </c>
      <c r="C49" s="48"/>
      <c r="D49" s="76" t="s">
        <v>67</v>
      </c>
      <c r="E49" s="42"/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/>
      <c r="P49" s="77">
        <v>0</v>
      </c>
      <c r="Q49" s="77">
        <v>0</v>
      </c>
      <c r="R49" s="77">
        <v>0</v>
      </c>
      <c r="S49" s="77"/>
      <c r="T49" s="77"/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/>
      <c r="AA49" s="77"/>
      <c r="AB49" s="77">
        <v>0</v>
      </c>
      <c r="AC49" s="77">
        <v>0</v>
      </c>
      <c r="AD49" s="77">
        <v>1860000</v>
      </c>
      <c r="AE49" s="42">
        <f>SUM(F$49:$AD49)</f>
        <v>1860000</v>
      </c>
      <c r="AF49" s="1"/>
    </row>
    <row r="50" spans="1:32" ht="24.95" customHeight="1">
      <c r="A50" s="118"/>
      <c r="B50" s="119">
        <v>723</v>
      </c>
      <c r="C50" s="99" t="s">
        <v>39</v>
      </c>
      <c r="D50" s="100"/>
      <c r="E50" s="120"/>
      <c r="F50" s="121">
        <v>3723.88</v>
      </c>
      <c r="G50" s="121">
        <v>3723.88</v>
      </c>
      <c r="H50" s="121">
        <v>11171.64</v>
      </c>
      <c r="I50" s="121">
        <v>3723.88</v>
      </c>
      <c r="J50" s="121">
        <v>3723.88</v>
      </c>
      <c r="K50" s="121">
        <v>3723.88</v>
      </c>
      <c r="L50" s="121">
        <v>3723.88</v>
      </c>
      <c r="M50" s="121">
        <v>11171.64</v>
      </c>
      <c r="N50" s="121">
        <v>3723.63</v>
      </c>
      <c r="O50" s="121"/>
      <c r="P50" s="121">
        <v>7695.98</v>
      </c>
      <c r="Q50" s="121">
        <v>3847.99</v>
      </c>
      <c r="R50" s="121">
        <v>11543.97</v>
      </c>
      <c r="S50" s="121"/>
      <c r="T50" s="121"/>
      <c r="U50" s="121">
        <v>3847.99</v>
      </c>
      <c r="V50" s="121">
        <v>3847.99</v>
      </c>
      <c r="W50" s="121">
        <v>3847.99</v>
      </c>
      <c r="X50" s="121">
        <v>3847.99</v>
      </c>
      <c r="Y50" s="121">
        <v>11543.97</v>
      </c>
      <c r="Z50" s="121"/>
      <c r="AA50" s="121"/>
      <c r="AB50" s="121">
        <v>7695.98</v>
      </c>
      <c r="AC50" s="121">
        <v>0</v>
      </c>
      <c r="AD50" s="121">
        <v>3847.99</v>
      </c>
      <c r="AE50" s="120">
        <f>SUM(F50:$AD$50)</f>
        <v>109978.03000000001</v>
      </c>
      <c r="AF50" s="1"/>
    </row>
    <row r="51" spans="1:32" ht="24.95" customHeight="1">
      <c r="A51" s="122"/>
      <c r="B51" s="123" t="s">
        <v>40</v>
      </c>
      <c r="C51" s="68" t="s">
        <v>41</v>
      </c>
      <c r="D51" s="71"/>
      <c r="E51" s="70"/>
      <c r="F51" s="77">
        <v>0</v>
      </c>
      <c r="G51" s="77">
        <v>0</v>
      </c>
      <c r="H51" s="77">
        <v>443539.99</v>
      </c>
      <c r="I51" s="77">
        <v>0</v>
      </c>
      <c r="J51" s="77">
        <v>0</v>
      </c>
      <c r="K51" s="77">
        <v>0</v>
      </c>
      <c r="L51" s="77">
        <v>0</v>
      </c>
      <c r="M51" s="77">
        <v>377903.29</v>
      </c>
      <c r="N51" s="77">
        <v>0</v>
      </c>
      <c r="O51" s="77"/>
      <c r="P51" s="77">
        <v>0</v>
      </c>
      <c r="Q51" s="77">
        <v>0</v>
      </c>
      <c r="R51" s="77">
        <v>383236.8</v>
      </c>
      <c r="S51" s="77"/>
      <c r="T51" s="77"/>
      <c r="U51" s="77">
        <v>0</v>
      </c>
      <c r="V51" s="77">
        <v>0</v>
      </c>
      <c r="W51" s="77">
        <v>0</v>
      </c>
      <c r="X51" s="77">
        <v>0</v>
      </c>
      <c r="Y51" s="77">
        <v>247445.99</v>
      </c>
      <c r="Z51" s="77"/>
      <c r="AA51" s="77"/>
      <c r="AB51" s="77">
        <v>0</v>
      </c>
      <c r="AC51" s="77">
        <v>0</v>
      </c>
      <c r="AD51" s="77">
        <v>8898.43</v>
      </c>
      <c r="AE51" s="70">
        <f>SUM(F51:$AD$51)</f>
        <v>1461024.5</v>
      </c>
      <c r="AF51" s="1"/>
    </row>
    <row r="52" spans="1:32" ht="24.95" customHeight="1">
      <c r="A52" s="118"/>
      <c r="B52" s="119">
        <v>717</v>
      </c>
      <c r="C52" s="99" t="s">
        <v>42</v>
      </c>
      <c r="D52" s="100"/>
      <c r="E52" s="120"/>
      <c r="F52" s="121">
        <v>16999389.989999998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/>
      <c r="P52" s="121">
        <v>0</v>
      </c>
      <c r="Q52" s="121">
        <v>3100000</v>
      </c>
      <c r="R52" s="121">
        <v>0</v>
      </c>
      <c r="S52" s="121"/>
      <c r="T52" s="121"/>
      <c r="U52" s="121">
        <v>0</v>
      </c>
      <c r="V52" s="121">
        <v>0</v>
      </c>
      <c r="W52" s="121">
        <v>0</v>
      </c>
      <c r="X52" s="121">
        <v>0</v>
      </c>
      <c r="Y52" s="121">
        <v>0</v>
      </c>
      <c r="Z52" s="121"/>
      <c r="AA52" s="121"/>
      <c r="AB52" s="121">
        <v>0</v>
      </c>
      <c r="AC52" s="121">
        <v>0</v>
      </c>
      <c r="AD52" s="121">
        <v>0</v>
      </c>
      <c r="AE52" s="120">
        <f>SUM(F52:$AD$52)</f>
        <v>20099389.989999998</v>
      </c>
      <c r="AF52" s="1"/>
    </row>
    <row r="53" spans="1:32" ht="24.95" customHeight="1">
      <c r="A53" s="122"/>
      <c r="B53" s="123" t="s">
        <v>43</v>
      </c>
      <c r="C53" s="48" t="s">
        <v>44</v>
      </c>
      <c r="D53" s="49"/>
      <c r="E53" s="42"/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1494.69</v>
      </c>
      <c r="M53" s="77">
        <v>0</v>
      </c>
      <c r="N53" s="77">
        <v>0</v>
      </c>
      <c r="O53" s="77"/>
      <c r="P53" s="77">
        <v>8306.7999999999993</v>
      </c>
      <c r="Q53" s="77">
        <v>0</v>
      </c>
      <c r="R53" s="77">
        <v>0</v>
      </c>
      <c r="S53" s="77"/>
      <c r="T53" s="77"/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/>
      <c r="AA53" s="77"/>
      <c r="AB53" s="77">
        <v>0</v>
      </c>
      <c r="AC53" s="77">
        <v>0</v>
      </c>
      <c r="AD53" s="77">
        <v>0</v>
      </c>
      <c r="AE53" s="42">
        <f>SUM(F53:$AD$53)</f>
        <v>9801.49</v>
      </c>
      <c r="AF53" s="1"/>
    </row>
    <row r="54" spans="1:32" ht="24.95" customHeight="1">
      <c r="A54" s="118"/>
      <c r="B54" s="119">
        <v>715</v>
      </c>
      <c r="C54" s="105" t="s">
        <v>45</v>
      </c>
      <c r="D54" s="106"/>
      <c r="E54" s="107"/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99125.25</v>
      </c>
      <c r="M54" s="121">
        <v>0</v>
      </c>
      <c r="N54" s="121">
        <v>0</v>
      </c>
      <c r="O54" s="121"/>
      <c r="P54" s="121">
        <v>0</v>
      </c>
      <c r="Q54" s="121">
        <v>0</v>
      </c>
      <c r="R54" s="121">
        <v>0</v>
      </c>
      <c r="S54" s="121"/>
      <c r="T54" s="121"/>
      <c r="U54" s="121">
        <v>0</v>
      </c>
      <c r="V54" s="121">
        <v>0</v>
      </c>
      <c r="W54" s="121">
        <v>0</v>
      </c>
      <c r="X54" s="121">
        <v>0</v>
      </c>
      <c r="Y54" s="121">
        <v>0</v>
      </c>
      <c r="Z54" s="121"/>
      <c r="AA54" s="121"/>
      <c r="AB54" s="121">
        <v>71821.790000000008</v>
      </c>
      <c r="AC54" s="121">
        <v>0</v>
      </c>
      <c r="AD54" s="121">
        <v>0</v>
      </c>
      <c r="AE54" s="107">
        <f>SUM(F54:$AD$54)</f>
        <v>170947.04</v>
      </c>
      <c r="AF54" s="1"/>
    </row>
    <row r="55" spans="1:32" ht="24.95" customHeight="1">
      <c r="A55" s="122"/>
      <c r="B55" s="123" t="s">
        <v>46</v>
      </c>
      <c r="C55" s="68" t="s">
        <v>47</v>
      </c>
      <c r="D55" s="71"/>
      <c r="E55" s="70"/>
      <c r="F55" s="77">
        <v>43573.17</v>
      </c>
      <c r="G55" s="77">
        <v>78669.83</v>
      </c>
      <c r="H55" s="77">
        <v>57086.3</v>
      </c>
      <c r="I55" s="77">
        <v>47950.32</v>
      </c>
      <c r="J55" s="77">
        <v>43244.71</v>
      </c>
      <c r="K55" s="77">
        <v>66488.63</v>
      </c>
      <c r="L55" s="77">
        <v>43947.29</v>
      </c>
      <c r="M55" s="77">
        <v>33905.17</v>
      </c>
      <c r="N55" s="77">
        <v>32767.63</v>
      </c>
      <c r="O55" s="77"/>
      <c r="P55" s="77">
        <v>30205.24</v>
      </c>
      <c r="Q55" s="77">
        <v>42178.67</v>
      </c>
      <c r="R55" s="77">
        <v>36749.660000000003</v>
      </c>
      <c r="S55" s="77"/>
      <c r="T55" s="77"/>
      <c r="U55" s="77">
        <v>31115.06</v>
      </c>
      <c r="V55" s="77">
        <v>29822.9</v>
      </c>
      <c r="W55" s="77">
        <v>55064.29</v>
      </c>
      <c r="X55" s="77">
        <v>36192.379999999997</v>
      </c>
      <c r="Y55" s="77">
        <v>31557.8</v>
      </c>
      <c r="Z55" s="77"/>
      <c r="AA55" s="77"/>
      <c r="AB55" s="77">
        <v>31321.49</v>
      </c>
      <c r="AC55" s="77">
        <v>33876.270000000004</v>
      </c>
      <c r="AD55" s="77">
        <v>66066.33</v>
      </c>
      <c r="AE55" s="70">
        <f>SUM(F55:$AD$55)</f>
        <v>871783.14000000013</v>
      </c>
      <c r="AF55" s="1"/>
    </row>
    <row r="56" spans="1:32" ht="24.95" customHeight="1">
      <c r="A56" s="118"/>
      <c r="B56" s="119" t="s">
        <v>48</v>
      </c>
      <c r="C56" s="105" t="s">
        <v>49</v>
      </c>
      <c r="D56" s="106"/>
      <c r="E56" s="107"/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2582.44</v>
      </c>
      <c r="M56" s="121">
        <v>0</v>
      </c>
      <c r="N56" s="121">
        <v>0</v>
      </c>
      <c r="O56" s="121"/>
      <c r="P56" s="121">
        <v>0</v>
      </c>
      <c r="Q56" s="121">
        <v>0</v>
      </c>
      <c r="R56" s="121">
        <v>0</v>
      </c>
      <c r="S56" s="121"/>
      <c r="T56" s="121"/>
      <c r="U56" s="121">
        <v>0</v>
      </c>
      <c r="V56" s="121">
        <v>0</v>
      </c>
      <c r="W56" s="121">
        <v>0</v>
      </c>
      <c r="X56" s="121">
        <v>0</v>
      </c>
      <c r="Y56" s="121">
        <v>0</v>
      </c>
      <c r="Z56" s="121"/>
      <c r="AA56" s="121"/>
      <c r="AB56" s="121">
        <v>1736704.2600000002</v>
      </c>
      <c r="AC56" s="121">
        <v>0</v>
      </c>
      <c r="AD56" s="121">
        <v>0</v>
      </c>
      <c r="AE56" s="107">
        <f>SUM(F56:$AD$56)</f>
        <v>1739286.7000000002</v>
      </c>
      <c r="AF56" s="1"/>
    </row>
    <row r="57" spans="1:32" ht="24.95" customHeight="1">
      <c r="A57" s="122"/>
      <c r="B57" s="123">
        <v>740</v>
      </c>
      <c r="C57" s="68" t="s">
        <v>50</v>
      </c>
      <c r="D57" s="71"/>
      <c r="E57" s="70"/>
      <c r="F57" s="77">
        <v>9378.4</v>
      </c>
      <c r="G57" s="77">
        <v>3545.4</v>
      </c>
      <c r="H57" s="77">
        <v>6315.6</v>
      </c>
      <c r="I57" s="77">
        <v>3750.6</v>
      </c>
      <c r="J57" s="77">
        <v>8819.7999999999993</v>
      </c>
      <c r="K57" s="77">
        <v>3496</v>
      </c>
      <c r="L57" s="77">
        <v>3974.8</v>
      </c>
      <c r="M57" s="77">
        <v>4351</v>
      </c>
      <c r="N57" s="77">
        <v>7133.2800000000007</v>
      </c>
      <c r="O57" s="77"/>
      <c r="P57" s="77">
        <v>0</v>
      </c>
      <c r="Q57" s="77">
        <v>17529.400000000001</v>
      </c>
      <c r="R57" s="77">
        <v>4244.6000000000004</v>
      </c>
      <c r="S57" s="77"/>
      <c r="T57" s="77"/>
      <c r="U57" s="77">
        <v>4351</v>
      </c>
      <c r="V57" s="77">
        <v>10127</v>
      </c>
      <c r="W57" s="77">
        <v>4183.8</v>
      </c>
      <c r="X57" s="77">
        <v>4704.3999999999996</v>
      </c>
      <c r="Y57" s="77">
        <v>4738.6000000000004</v>
      </c>
      <c r="Z57" s="77"/>
      <c r="AA57" s="77"/>
      <c r="AB57" s="77">
        <v>148473.60000000001</v>
      </c>
      <c r="AC57" s="77">
        <v>0</v>
      </c>
      <c r="AD57" s="77">
        <v>14945.4</v>
      </c>
      <c r="AE57" s="70">
        <f>SUM(F$57:$AD57)</f>
        <v>264062.68000000005</v>
      </c>
      <c r="AF57" s="1"/>
    </row>
    <row r="58" spans="1:32" ht="24.95" customHeight="1">
      <c r="A58" s="118"/>
      <c r="B58" s="119">
        <v>734</v>
      </c>
      <c r="C58" s="99" t="s">
        <v>51</v>
      </c>
      <c r="D58" s="100"/>
      <c r="E58" s="101"/>
      <c r="F58" s="121">
        <v>0</v>
      </c>
      <c r="G58" s="121">
        <v>0</v>
      </c>
      <c r="H58" s="121">
        <v>0</v>
      </c>
      <c r="I58" s="121">
        <v>404392.8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/>
      <c r="P58" s="121">
        <v>0</v>
      </c>
      <c r="Q58" s="121">
        <v>0</v>
      </c>
      <c r="R58" s="121">
        <v>96267.8</v>
      </c>
      <c r="S58" s="121"/>
      <c r="T58" s="121"/>
      <c r="U58" s="121">
        <v>644021.39000000013</v>
      </c>
      <c r="V58" s="121">
        <v>0</v>
      </c>
      <c r="W58" s="121">
        <v>0</v>
      </c>
      <c r="X58" s="121">
        <v>0</v>
      </c>
      <c r="Y58" s="121">
        <v>0</v>
      </c>
      <c r="Z58" s="121"/>
      <c r="AA58" s="121"/>
      <c r="AB58" s="121">
        <v>0</v>
      </c>
      <c r="AC58" s="121">
        <v>0</v>
      </c>
      <c r="AD58" s="121">
        <v>0</v>
      </c>
      <c r="AE58" s="101">
        <f>SUM(F58:$AD$58)</f>
        <v>1144681.9900000002</v>
      </c>
      <c r="AF58" s="1"/>
    </row>
    <row r="59" spans="1:32" ht="24.95" customHeight="1">
      <c r="A59" s="122"/>
      <c r="B59" s="123" t="s">
        <v>52</v>
      </c>
      <c r="C59" s="68" t="s">
        <v>53</v>
      </c>
      <c r="D59" s="71"/>
      <c r="E59" s="70"/>
      <c r="F59" s="77">
        <v>816637.65</v>
      </c>
      <c r="G59" s="77">
        <v>792.4</v>
      </c>
      <c r="H59" s="77">
        <v>0</v>
      </c>
      <c r="I59" s="77">
        <v>120</v>
      </c>
      <c r="J59" s="77">
        <v>17.2</v>
      </c>
      <c r="K59" s="77">
        <v>0</v>
      </c>
      <c r="L59" s="77">
        <v>1310341.6800000002</v>
      </c>
      <c r="M59" s="77">
        <v>0</v>
      </c>
      <c r="N59" s="77">
        <v>0</v>
      </c>
      <c r="O59" s="77"/>
      <c r="P59" s="77">
        <v>6546.07</v>
      </c>
      <c r="Q59" s="77">
        <v>34.4</v>
      </c>
      <c r="R59" s="77">
        <v>8.6</v>
      </c>
      <c r="S59" s="77"/>
      <c r="T59" s="77"/>
      <c r="U59" s="77">
        <v>17.2</v>
      </c>
      <c r="V59" s="77">
        <v>0</v>
      </c>
      <c r="W59" s="77">
        <v>351.94</v>
      </c>
      <c r="X59" s="77">
        <v>0</v>
      </c>
      <c r="Y59" s="77">
        <v>25.799999999999997</v>
      </c>
      <c r="Z59" s="77"/>
      <c r="AA59" s="77"/>
      <c r="AB59" s="77">
        <v>3599.1</v>
      </c>
      <c r="AC59" s="77">
        <v>34.4</v>
      </c>
      <c r="AD59" s="77">
        <v>2582.2799999999997</v>
      </c>
      <c r="AE59" s="70">
        <f>SUM(F59:$AD$59)</f>
        <v>2141108.7199999997</v>
      </c>
      <c r="AF59" s="1"/>
    </row>
    <row r="60" spans="1:32" ht="24.95" customHeight="1">
      <c r="A60" s="118"/>
      <c r="B60" s="119" t="s">
        <v>54</v>
      </c>
      <c r="C60" s="105" t="s">
        <v>55</v>
      </c>
      <c r="D60" s="106"/>
      <c r="E60" s="107"/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/>
      <c r="P60" s="121">
        <v>0</v>
      </c>
      <c r="Q60" s="121">
        <v>0</v>
      </c>
      <c r="R60" s="121">
        <v>116773.32999999999</v>
      </c>
      <c r="S60" s="121"/>
      <c r="T60" s="121"/>
      <c r="U60" s="121">
        <v>0</v>
      </c>
      <c r="V60" s="121">
        <v>0</v>
      </c>
      <c r="W60" s="121">
        <v>0</v>
      </c>
      <c r="X60" s="121">
        <v>0</v>
      </c>
      <c r="Y60" s="121">
        <v>0</v>
      </c>
      <c r="Z60" s="121"/>
      <c r="AA60" s="121"/>
      <c r="AB60" s="121">
        <v>66718</v>
      </c>
      <c r="AC60" s="121">
        <v>0</v>
      </c>
      <c r="AD60" s="121">
        <v>753635.58</v>
      </c>
      <c r="AE60" s="107">
        <f>SUM(F$60:$AD60)</f>
        <v>937126.90999999992</v>
      </c>
      <c r="AF60" s="1"/>
    </row>
    <row r="61" spans="1:32" ht="24.95" customHeight="1" thickBot="1">
      <c r="A61" s="109"/>
      <c r="B61" s="81"/>
      <c r="C61" s="52" t="s">
        <v>56</v>
      </c>
      <c r="D61" s="53"/>
      <c r="E61" s="54"/>
      <c r="F61" s="78">
        <v>0</v>
      </c>
      <c r="G61" s="78">
        <v>-946248.17</v>
      </c>
      <c r="H61" s="78">
        <v>98046.98</v>
      </c>
      <c r="I61" s="78">
        <v>-11480</v>
      </c>
      <c r="J61" s="78">
        <v>0</v>
      </c>
      <c r="K61" s="78">
        <v>0</v>
      </c>
      <c r="L61" s="78">
        <v>0</v>
      </c>
      <c r="M61" s="78">
        <v>0</v>
      </c>
      <c r="N61" s="78">
        <v>5156.26</v>
      </c>
      <c r="O61" s="78"/>
      <c r="P61" s="78">
        <v>42613.43</v>
      </c>
      <c r="Q61" s="78">
        <v>35247.4</v>
      </c>
      <c r="R61" s="78">
        <v>0</v>
      </c>
      <c r="S61" s="78"/>
      <c r="T61" s="78"/>
      <c r="U61" s="78">
        <v>-71231.709999999992</v>
      </c>
      <c r="V61" s="78">
        <v>9000</v>
      </c>
      <c r="W61" s="78">
        <v>156979.43000000002</v>
      </c>
      <c r="X61" s="78">
        <v>-9000</v>
      </c>
      <c r="Y61" s="78">
        <v>0</v>
      </c>
      <c r="Z61" s="78"/>
      <c r="AA61" s="78"/>
      <c r="AB61" s="78">
        <v>225459.89</v>
      </c>
      <c r="AC61" s="78">
        <v>36000</v>
      </c>
      <c r="AD61" s="78">
        <v>0</v>
      </c>
      <c r="AE61" s="54">
        <f>SUM(F61:$AD$61)</f>
        <v>-429456.48999999987</v>
      </c>
      <c r="AF61" s="1"/>
    </row>
    <row r="62" spans="1:32" ht="24.95" customHeight="1" thickTop="1" thickBot="1">
      <c r="A62" s="124"/>
      <c r="B62" s="98"/>
      <c r="C62" s="24"/>
      <c r="D62" s="25"/>
      <c r="E62" s="22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2"/>
      <c r="AF62" s="27"/>
    </row>
    <row r="63" spans="1:32" ht="24.95" customHeight="1" thickTop="1">
      <c r="A63" s="109"/>
      <c r="B63" s="81"/>
      <c r="C63" s="64" t="s">
        <v>57</v>
      </c>
      <c r="D63" s="65"/>
      <c r="E63" s="66">
        <v>0</v>
      </c>
      <c r="F63" s="67">
        <v>123156760.67</v>
      </c>
      <c r="G63" s="67">
        <v>19125278.969999995</v>
      </c>
      <c r="H63" s="67">
        <v>12165236.080000002</v>
      </c>
      <c r="I63" s="67">
        <v>14921786.320000002</v>
      </c>
      <c r="J63" s="67">
        <v>12600875.199999999</v>
      </c>
      <c r="K63" s="67">
        <v>13996658.859999998</v>
      </c>
      <c r="L63" s="67">
        <v>10930006.779999996</v>
      </c>
      <c r="M63" s="67">
        <v>8965301.6400000006</v>
      </c>
      <c r="N63" s="67">
        <v>8363151.5799999991</v>
      </c>
      <c r="O63" s="67"/>
      <c r="P63" s="67">
        <v>8170381.6900000004</v>
      </c>
      <c r="Q63" s="67">
        <v>181596202.56</v>
      </c>
      <c r="R63" s="67">
        <v>9082123.9099999983</v>
      </c>
      <c r="S63" s="67"/>
      <c r="T63" s="67"/>
      <c r="U63" s="67">
        <v>11541708.220000001</v>
      </c>
      <c r="V63" s="67">
        <v>12066342.109999999</v>
      </c>
      <c r="W63" s="67">
        <v>20560118.18</v>
      </c>
      <c r="X63" s="67">
        <v>18039960.529999997</v>
      </c>
      <c r="Y63" s="67">
        <v>26303483.640000001</v>
      </c>
      <c r="Z63" s="67"/>
      <c r="AA63" s="67"/>
      <c r="AB63" s="67">
        <v>24253905.090000004</v>
      </c>
      <c r="AC63" s="67">
        <v>175546506.32000005</v>
      </c>
      <c r="AD63" s="67">
        <v>35694280.450000003</v>
      </c>
      <c r="AE63" s="66">
        <f t="shared" ref="AE63" si="2">SUM(AE64:AE77)</f>
        <v>747080068.79999995</v>
      </c>
      <c r="AF63" s="5"/>
    </row>
    <row r="64" spans="1:32" ht="24.95" customHeight="1">
      <c r="A64" s="125"/>
      <c r="B64" s="126">
        <v>735</v>
      </c>
      <c r="C64" s="99" t="s">
        <v>37</v>
      </c>
      <c r="D64" s="100"/>
      <c r="E64" s="120"/>
      <c r="F64" s="121">
        <v>80502608.039999992</v>
      </c>
      <c r="G64" s="121">
        <v>12836244.1</v>
      </c>
      <c r="H64" s="121">
        <v>7481576.5700000003</v>
      </c>
      <c r="I64" s="121">
        <v>9460293.620000001</v>
      </c>
      <c r="J64" s="121">
        <v>8447463.5099999998</v>
      </c>
      <c r="K64" s="121">
        <v>9723770.9499999993</v>
      </c>
      <c r="L64" s="121">
        <v>6612164.0899999989</v>
      </c>
      <c r="M64" s="121">
        <v>4864056.93</v>
      </c>
      <c r="N64" s="121">
        <v>3261150.86</v>
      </c>
      <c r="O64" s="121"/>
      <c r="P64" s="121">
        <v>3166152.09</v>
      </c>
      <c r="Q64" s="121">
        <v>115240529.92</v>
      </c>
      <c r="R64" s="121">
        <v>5914724.4500000002</v>
      </c>
      <c r="S64" s="121"/>
      <c r="T64" s="121"/>
      <c r="U64" s="121">
        <v>7229107.6800000006</v>
      </c>
      <c r="V64" s="121">
        <v>7558726.2800000003</v>
      </c>
      <c r="W64" s="121">
        <v>13183264.030000001</v>
      </c>
      <c r="X64" s="121">
        <v>12130589.27</v>
      </c>
      <c r="Y64" s="121">
        <v>17361738.07</v>
      </c>
      <c r="Z64" s="121"/>
      <c r="AA64" s="121"/>
      <c r="AB64" s="121">
        <v>12702975.92</v>
      </c>
      <c r="AC64" s="121">
        <v>116290342.41000001</v>
      </c>
      <c r="AD64" s="121">
        <v>22660853.890000001</v>
      </c>
      <c r="AE64" s="120">
        <f>SUM(F64:$AD$64)-AE70</f>
        <v>476457385.63999999</v>
      </c>
      <c r="AF64" s="1"/>
    </row>
    <row r="65" spans="1:32" ht="24.95" customHeight="1">
      <c r="A65" s="127"/>
      <c r="B65" s="128">
        <v>735</v>
      </c>
      <c r="C65" s="48" t="s">
        <v>38</v>
      </c>
      <c r="D65" s="76"/>
      <c r="E65" s="42"/>
      <c r="F65" s="77">
        <v>41407586.520000003</v>
      </c>
      <c r="G65" s="77">
        <v>6812666.5800000001</v>
      </c>
      <c r="H65" s="77">
        <v>4524653.4000000004</v>
      </c>
      <c r="I65" s="77">
        <v>5013760.1500000004</v>
      </c>
      <c r="J65" s="77">
        <v>4104308.48</v>
      </c>
      <c r="K65" s="77">
        <v>4199365.09</v>
      </c>
      <c r="L65" s="77">
        <v>2855568.14</v>
      </c>
      <c r="M65" s="77">
        <v>2193714.48</v>
      </c>
      <c r="N65" s="77">
        <v>1581619.66</v>
      </c>
      <c r="O65" s="77"/>
      <c r="P65" s="77">
        <v>1535546.39</v>
      </c>
      <c r="Q65" s="77">
        <v>57456801.899999999</v>
      </c>
      <c r="R65" s="77">
        <v>2878920.71</v>
      </c>
      <c r="S65" s="77"/>
      <c r="T65" s="77"/>
      <c r="U65" s="77">
        <v>3518680.88</v>
      </c>
      <c r="V65" s="77">
        <v>4465590.3899999997</v>
      </c>
      <c r="W65" s="77">
        <v>7155219.0899999999</v>
      </c>
      <c r="X65" s="77">
        <v>5875431.1100000003</v>
      </c>
      <c r="Y65" s="77">
        <v>8904043.6799999997</v>
      </c>
      <c r="Z65" s="77"/>
      <c r="AA65" s="77"/>
      <c r="AB65" s="77">
        <v>6679943.6699999999</v>
      </c>
      <c r="AC65" s="77">
        <v>57910285.489999995</v>
      </c>
      <c r="AD65" s="77">
        <v>12948569.949999999</v>
      </c>
      <c r="AE65" s="42">
        <f>SUM(F65:$AD$65)</f>
        <v>242022275.75999999</v>
      </c>
      <c r="AF65" s="1"/>
    </row>
    <row r="66" spans="1:32" ht="24.95" customHeight="1">
      <c r="A66" s="125"/>
      <c r="B66" s="126">
        <v>723</v>
      </c>
      <c r="C66" s="99" t="s">
        <v>39</v>
      </c>
      <c r="D66" s="100"/>
      <c r="E66" s="120"/>
      <c r="F66" s="121">
        <v>25508.57</v>
      </c>
      <c r="G66" s="121">
        <v>3947.32</v>
      </c>
      <c r="H66" s="121">
        <v>3872.83</v>
      </c>
      <c r="I66" s="121">
        <v>3798.36</v>
      </c>
      <c r="J66" s="121">
        <v>2085.37</v>
      </c>
      <c r="K66" s="121">
        <v>1861.95</v>
      </c>
      <c r="L66" s="121">
        <v>1266.1099999999999</v>
      </c>
      <c r="M66" s="121">
        <v>1005.44</v>
      </c>
      <c r="N66" s="121">
        <v>762.28</v>
      </c>
      <c r="O66" s="121"/>
      <c r="P66" s="121">
        <v>740.07</v>
      </c>
      <c r="Q66" s="121">
        <v>31993.96</v>
      </c>
      <c r="R66" s="121">
        <v>1499.79</v>
      </c>
      <c r="S66" s="121"/>
      <c r="T66" s="121"/>
      <c r="U66" s="121">
        <v>1833.07</v>
      </c>
      <c r="V66" s="121">
        <v>3202.54</v>
      </c>
      <c r="W66" s="121">
        <v>5958.09</v>
      </c>
      <c r="X66" s="121">
        <v>2895.8</v>
      </c>
      <c r="Y66" s="121">
        <v>6118.29</v>
      </c>
      <c r="Z66" s="121"/>
      <c r="AA66" s="121"/>
      <c r="AB66" s="121">
        <v>3886.46</v>
      </c>
      <c r="AC66" s="121">
        <v>32900.33</v>
      </c>
      <c r="AD66" s="121">
        <v>11659.4</v>
      </c>
      <c r="AE66" s="120">
        <f>SUM(F66:$AD$66)</f>
        <v>146796.03</v>
      </c>
      <c r="AF66" s="1"/>
    </row>
    <row r="67" spans="1:32" ht="24.95" customHeight="1">
      <c r="A67" s="127"/>
      <c r="B67" s="128" t="s">
        <v>40</v>
      </c>
      <c r="C67" s="48" t="s">
        <v>41</v>
      </c>
      <c r="D67" s="76"/>
      <c r="E67" s="42"/>
      <c r="F67" s="77">
        <v>348410.08</v>
      </c>
      <c r="G67" s="77">
        <v>330971.7</v>
      </c>
      <c r="H67" s="77">
        <v>0</v>
      </c>
      <c r="I67" s="77">
        <v>0</v>
      </c>
      <c r="J67" s="77">
        <v>0</v>
      </c>
      <c r="K67" s="77">
        <v>3323.54</v>
      </c>
      <c r="L67" s="77">
        <v>2259.9699999999998</v>
      </c>
      <c r="M67" s="77">
        <v>1063.51</v>
      </c>
      <c r="N67" s="77">
        <v>0</v>
      </c>
      <c r="O67" s="77"/>
      <c r="P67" s="77">
        <v>0</v>
      </c>
      <c r="Q67" s="77">
        <v>483219.86</v>
      </c>
      <c r="R67" s="77">
        <v>152200.54</v>
      </c>
      <c r="S67" s="77"/>
      <c r="T67" s="77"/>
      <c r="U67" s="77">
        <v>186022.88</v>
      </c>
      <c r="V67" s="77">
        <v>0</v>
      </c>
      <c r="W67" s="77">
        <v>0</v>
      </c>
      <c r="X67" s="77">
        <v>0</v>
      </c>
      <c r="Y67" s="77">
        <v>0</v>
      </c>
      <c r="Z67" s="77"/>
      <c r="AA67" s="77"/>
      <c r="AB67" s="77">
        <v>0</v>
      </c>
      <c r="AC67" s="77">
        <v>630682.80000000005</v>
      </c>
      <c r="AD67" s="77">
        <v>0</v>
      </c>
      <c r="AE67" s="42">
        <f>SUM(F67:$AD$67)</f>
        <v>2138154.88</v>
      </c>
      <c r="AF67" s="1"/>
    </row>
    <row r="68" spans="1:32" ht="24.95" customHeight="1">
      <c r="A68" s="125"/>
      <c r="B68" s="126">
        <v>717</v>
      </c>
      <c r="C68" s="99" t="s">
        <v>42</v>
      </c>
      <c r="D68" s="100"/>
      <c r="E68" s="120"/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1869932.9</v>
      </c>
      <c r="N68" s="121">
        <v>3479775.13</v>
      </c>
      <c r="O68" s="121"/>
      <c r="P68" s="121">
        <v>3378407.77</v>
      </c>
      <c r="Q68" s="121">
        <v>8271274.2000000002</v>
      </c>
      <c r="R68" s="121">
        <v>0</v>
      </c>
      <c r="S68" s="121"/>
      <c r="T68" s="121"/>
      <c r="U68" s="121">
        <v>0</v>
      </c>
      <c r="V68" s="121">
        <v>0</v>
      </c>
      <c r="W68" s="121">
        <v>0</v>
      </c>
      <c r="X68" s="121">
        <v>0</v>
      </c>
      <c r="Y68" s="121">
        <v>0</v>
      </c>
      <c r="Z68" s="121"/>
      <c r="AA68" s="121"/>
      <c r="AB68" s="121">
        <v>2573000.6</v>
      </c>
      <c r="AC68" s="121">
        <v>526999.4</v>
      </c>
      <c r="AD68" s="121">
        <v>0</v>
      </c>
      <c r="AE68" s="120">
        <f>SUM(F68:$AD$68)</f>
        <v>20099390</v>
      </c>
      <c r="AF68" s="1"/>
    </row>
    <row r="69" spans="1:32" ht="24.95" customHeight="1">
      <c r="A69" s="127"/>
      <c r="B69" s="128" t="s">
        <v>43</v>
      </c>
      <c r="C69" s="68" t="s">
        <v>44</v>
      </c>
      <c r="D69" s="71"/>
      <c r="E69" s="70"/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1494.69</v>
      </c>
      <c r="M69" s="77">
        <v>0</v>
      </c>
      <c r="N69" s="77">
        <v>0</v>
      </c>
      <c r="O69" s="77"/>
      <c r="P69" s="77">
        <v>8306.7999999999993</v>
      </c>
      <c r="Q69" s="77">
        <v>0</v>
      </c>
      <c r="R69" s="77">
        <v>0</v>
      </c>
      <c r="S69" s="77"/>
      <c r="T69" s="77"/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/>
      <c r="AA69" s="77"/>
      <c r="AB69" s="77">
        <v>0</v>
      </c>
      <c r="AC69" s="77">
        <v>0</v>
      </c>
      <c r="AD69" s="77">
        <v>0</v>
      </c>
      <c r="AE69" s="70">
        <f>SUM(F69:$AD$70)</f>
        <v>180748.53000000003</v>
      </c>
      <c r="AF69" s="1"/>
    </row>
    <row r="70" spans="1:32" ht="24.95" customHeight="1">
      <c r="A70" s="125"/>
      <c r="B70" s="126">
        <v>715</v>
      </c>
      <c r="C70" s="99" t="s">
        <v>45</v>
      </c>
      <c r="D70" s="100"/>
      <c r="E70" s="120"/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99125.25</v>
      </c>
      <c r="M70" s="121">
        <v>0</v>
      </c>
      <c r="N70" s="121">
        <v>0</v>
      </c>
      <c r="O70" s="121"/>
      <c r="P70" s="121">
        <v>0</v>
      </c>
      <c r="Q70" s="121">
        <v>0</v>
      </c>
      <c r="R70" s="121">
        <v>0</v>
      </c>
      <c r="S70" s="121"/>
      <c r="T70" s="121"/>
      <c r="U70" s="121">
        <v>0</v>
      </c>
      <c r="V70" s="121">
        <v>0</v>
      </c>
      <c r="W70" s="121">
        <v>0</v>
      </c>
      <c r="X70" s="121">
        <v>0</v>
      </c>
      <c r="Y70" s="121">
        <v>0</v>
      </c>
      <c r="Z70" s="121"/>
      <c r="AA70" s="121"/>
      <c r="AB70" s="121">
        <v>71821.790000000008</v>
      </c>
      <c r="AC70" s="121">
        <v>0</v>
      </c>
      <c r="AD70" s="121">
        <v>0</v>
      </c>
      <c r="AE70" s="120">
        <f>SUM(F70:$AD$70)</f>
        <v>170947.04</v>
      </c>
      <c r="AF70" s="1"/>
    </row>
    <row r="71" spans="1:32" ht="24.95" customHeight="1">
      <c r="A71" s="127"/>
      <c r="B71" s="128" t="s">
        <v>46</v>
      </c>
      <c r="C71" s="48" t="s">
        <v>47</v>
      </c>
      <c r="D71" s="49"/>
      <c r="E71" s="42"/>
      <c r="F71" s="77">
        <v>43573.17</v>
      </c>
      <c r="G71" s="77">
        <v>78669.83</v>
      </c>
      <c r="H71" s="77">
        <v>57086.3</v>
      </c>
      <c r="I71" s="77">
        <v>47950.32</v>
      </c>
      <c r="J71" s="77">
        <v>43244.71</v>
      </c>
      <c r="K71" s="77">
        <v>66488.63</v>
      </c>
      <c r="L71" s="77">
        <v>43947.29</v>
      </c>
      <c r="M71" s="77">
        <v>33905.17</v>
      </c>
      <c r="N71" s="77">
        <v>32767.63</v>
      </c>
      <c r="O71" s="77"/>
      <c r="P71" s="77">
        <v>30205.24</v>
      </c>
      <c r="Q71" s="77">
        <v>42178.67</v>
      </c>
      <c r="R71" s="77">
        <v>36749.660000000003</v>
      </c>
      <c r="S71" s="77"/>
      <c r="T71" s="77"/>
      <c r="U71" s="77">
        <v>31115.06</v>
      </c>
      <c r="V71" s="77">
        <v>29822.9</v>
      </c>
      <c r="W71" s="77">
        <v>55064.29</v>
      </c>
      <c r="X71" s="77">
        <v>36192.379999999997</v>
      </c>
      <c r="Y71" s="77">
        <v>31557.8</v>
      </c>
      <c r="Z71" s="77"/>
      <c r="AA71" s="77"/>
      <c r="AB71" s="77">
        <v>31321.49</v>
      </c>
      <c r="AC71" s="77">
        <v>33876.270000000004</v>
      </c>
      <c r="AD71" s="77">
        <v>66066.33</v>
      </c>
      <c r="AE71" s="42">
        <f>SUM(F71:$AD$71)</f>
        <v>871783.14000000013</v>
      </c>
      <c r="AF71" s="1"/>
    </row>
    <row r="72" spans="1:32" ht="24.95" customHeight="1">
      <c r="A72" s="125"/>
      <c r="B72" s="126" t="s">
        <v>48</v>
      </c>
      <c r="C72" s="105" t="s">
        <v>58</v>
      </c>
      <c r="D72" s="106"/>
      <c r="E72" s="107"/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2582.44</v>
      </c>
      <c r="M72" s="121">
        <v>0</v>
      </c>
      <c r="N72" s="121">
        <v>0</v>
      </c>
      <c r="O72" s="121"/>
      <c r="P72" s="121">
        <v>0</v>
      </c>
      <c r="Q72" s="121">
        <v>0</v>
      </c>
      <c r="R72" s="121">
        <v>0</v>
      </c>
      <c r="S72" s="121"/>
      <c r="T72" s="121"/>
      <c r="U72" s="121">
        <v>0</v>
      </c>
      <c r="V72" s="121">
        <v>0</v>
      </c>
      <c r="W72" s="121">
        <v>0</v>
      </c>
      <c r="X72" s="121">
        <v>0</v>
      </c>
      <c r="Y72" s="121">
        <v>0</v>
      </c>
      <c r="Z72" s="121"/>
      <c r="AA72" s="121"/>
      <c r="AB72" s="121">
        <v>1736704.2600000002</v>
      </c>
      <c r="AC72" s="121">
        <v>0</v>
      </c>
      <c r="AD72" s="121">
        <v>0</v>
      </c>
      <c r="AE72" s="107">
        <f>SUM(F72:$AD$72)</f>
        <v>1739286.7000000002</v>
      </c>
      <c r="AF72" s="1"/>
    </row>
    <row r="73" spans="1:32" ht="24.95" customHeight="1">
      <c r="A73" s="127"/>
      <c r="B73" s="128">
        <v>740</v>
      </c>
      <c r="C73" s="68" t="s">
        <v>50</v>
      </c>
      <c r="D73" s="71"/>
      <c r="E73" s="70"/>
      <c r="F73" s="77">
        <v>12436.64</v>
      </c>
      <c r="G73" s="77">
        <v>8235.2099999999991</v>
      </c>
      <c r="H73" s="77">
        <v>0</v>
      </c>
      <c r="I73" s="77">
        <v>2951.07</v>
      </c>
      <c r="J73" s="77">
        <v>3755.93</v>
      </c>
      <c r="K73" s="77">
        <v>1848.7</v>
      </c>
      <c r="L73" s="77">
        <v>1257.1199999999999</v>
      </c>
      <c r="M73" s="77">
        <v>1623.21</v>
      </c>
      <c r="N73" s="77">
        <v>1919.76</v>
      </c>
      <c r="O73" s="77"/>
      <c r="P73" s="77">
        <v>1863.83</v>
      </c>
      <c r="Q73" s="77">
        <v>34922.25</v>
      </c>
      <c r="R73" s="77">
        <v>1752.36</v>
      </c>
      <c r="S73" s="77"/>
      <c r="T73" s="77"/>
      <c r="U73" s="77">
        <v>2141.77</v>
      </c>
      <c r="V73" s="77">
        <v>0</v>
      </c>
      <c r="W73" s="77">
        <v>3281.3100000000004</v>
      </c>
      <c r="X73" s="77">
        <v>3851.9700000000003</v>
      </c>
      <c r="Y73" s="77">
        <v>0</v>
      </c>
      <c r="Z73" s="77"/>
      <c r="AA73" s="77"/>
      <c r="AB73" s="77">
        <v>158474.39000000001</v>
      </c>
      <c r="AC73" s="77">
        <v>35329.410000000003</v>
      </c>
      <c r="AD73" s="77">
        <v>4548.6000000000004</v>
      </c>
      <c r="AE73" s="70">
        <f>SUM(F$73:$AD73)</f>
        <v>280193.53000000003</v>
      </c>
      <c r="AF73" s="1"/>
    </row>
    <row r="74" spans="1:32" ht="24.95" customHeight="1">
      <c r="A74" s="125"/>
      <c r="B74" s="126">
        <v>734</v>
      </c>
      <c r="C74" s="105" t="s">
        <v>51</v>
      </c>
      <c r="D74" s="106"/>
      <c r="E74" s="107"/>
      <c r="F74" s="121">
        <v>0</v>
      </c>
      <c r="G74" s="121">
        <v>0</v>
      </c>
      <c r="H74" s="121">
        <v>0</v>
      </c>
      <c r="I74" s="121">
        <v>404392.8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/>
      <c r="P74" s="121">
        <v>0</v>
      </c>
      <c r="Q74" s="121">
        <v>0</v>
      </c>
      <c r="R74" s="121">
        <v>96267.8</v>
      </c>
      <c r="S74" s="121"/>
      <c r="T74" s="121"/>
      <c r="U74" s="121">
        <v>644021.39000000013</v>
      </c>
      <c r="V74" s="121">
        <v>0</v>
      </c>
      <c r="W74" s="121">
        <v>0</v>
      </c>
      <c r="X74" s="121">
        <v>0</v>
      </c>
      <c r="Y74" s="121">
        <v>0</v>
      </c>
      <c r="Z74" s="121"/>
      <c r="AA74" s="121"/>
      <c r="AB74" s="121">
        <v>0</v>
      </c>
      <c r="AC74" s="121">
        <v>0</v>
      </c>
      <c r="AD74" s="121">
        <v>0</v>
      </c>
      <c r="AE74" s="107">
        <f>SUM(F74:$AD$74)</f>
        <v>1144681.9900000002</v>
      </c>
      <c r="AF74" s="1"/>
    </row>
    <row r="75" spans="1:32" ht="24.95" customHeight="1">
      <c r="A75" s="127"/>
      <c r="B75" s="128" t="s">
        <v>52</v>
      </c>
      <c r="C75" s="68" t="s">
        <v>53</v>
      </c>
      <c r="D75" s="71"/>
      <c r="E75" s="70"/>
      <c r="F75" s="77">
        <v>816637.65</v>
      </c>
      <c r="G75" s="77">
        <v>792.4</v>
      </c>
      <c r="H75" s="77">
        <v>0</v>
      </c>
      <c r="I75" s="77">
        <v>120</v>
      </c>
      <c r="J75" s="77">
        <v>17.2</v>
      </c>
      <c r="K75" s="77">
        <v>0</v>
      </c>
      <c r="L75" s="77">
        <v>1310341.6800000002</v>
      </c>
      <c r="M75" s="77">
        <v>0</v>
      </c>
      <c r="N75" s="77">
        <v>0</v>
      </c>
      <c r="O75" s="77"/>
      <c r="P75" s="77">
        <v>6546.07</v>
      </c>
      <c r="Q75" s="77">
        <v>34.4</v>
      </c>
      <c r="R75" s="77">
        <v>8.6</v>
      </c>
      <c r="S75" s="77"/>
      <c r="T75" s="77"/>
      <c r="U75" s="77">
        <v>17.2</v>
      </c>
      <c r="V75" s="77">
        <v>0</v>
      </c>
      <c r="W75" s="77">
        <v>351.94</v>
      </c>
      <c r="X75" s="77">
        <v>0</v>
      </c>
      <c r="Y75" s="77">
        <v>25.799999999999997</v>
      </c>
      <c r="Z75" s="77"/>
      <c r="AA75" s="77"/>
      <c r="AB75" s="77">
        <v>3599.1</v>
      </c>
      <c r="AC75" s="77">
        <v>34.4</v>
      </c>
      <c r="AD75" s="77">
        <v>2582.2799999999997</v>
      </c>
      <c r="AE75" s="70">
        <f>SUM(F75:$AD$75)</f>
        <v>2141108.7199999997</v>
      </c>
      <c r="AF75" s="1"/>
    </row>
    <row r="76" spans="1:32" ht="24.95" customHeight="1">
      <c r="A76" s="125"/>
      <c r="B76" s="126" t="s">
        <v>59</v>
      </c>
      <c r="C76" s="99" t="s">
        <v>55</v>
      </c>
      <c r="D76" s="100"/>
      <c r="E76" s="101"/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/>
      <c r="P76" s="121">
        <v>0</v>
      </c>
      <c r="Q76" s="121">
        <v>0</v>
      </c>
      <c r="R76" s="121">
        <v>0</v>
      </c>
      <c r="S76" s="121"/>
      <c r="T76" s="121"/>
      <c r="U76" s="121">
        <v>0</v>
      </c>
      <c r="V76" s="121">
        <v>0</v>
      </c>
      <c r="W76" s="121">
        <v>0</v>
      </c>
      <c r="X76" s="121">
        <v>0</v>
      </c>
      <c r="Y76" s="121">
        <v>0</v>
      </c>
      <c r="Z76" s="121"/>
      <c r="AA76" s="121"/>
      <c r="AB76" s="121">
        <v>66717.52</v>
      </c>
      <c r="AC76" s="121">
        <v>50055.81</v>
      </c>
      <c r="AD76" s="121">
        <v>0</v>
      </c>
      <c r="AE76" s="101">
        <f>SUM(F$76:$AD76)</f>
        <v>116773.33</v>
      </c>
      <c r="AF76" s="1"/>
    </row>
    <row r="77" spans="1:32" ht="24.95" customHeight="1">
      <c r="A77" s="127"/>
      <c r="B77" s="128"/>
      <c r="C77" s="68" t="s">
        <v>56</v>
      </c>
      <c r="D77" s="71"/>
      <c r="E77" s="70"/>
      <c r="F77" s="77">
        <v>0</v>
      </c>
      <c r="G77" s="77">
        <v>-946248.17</v>
      </c>
      <c r="H77" s="77">
        <v>98046.98</v>
      </c>
      <c r="I77" s="77">
        <v>-11480</v>
      </c>
      <c r="J77" s="77">
        <v>0</v>
      </c>
      <c r="K77" s="77">
        <v>0</v>
      </c>
      <c r="L77" s="77">
        <v>0</v>
      </c>
      <c r="M77" s="77">
        <v>0</v>
      </c>
      <c r="N77" s="77">
        <v>5156.26</v>
      </c>
      <c r="O77" s="77"/>
      <c r="P77" s="77">
        <v>42613.43</v>
      </c>
      <c r="Q77" s="77">
        <v>35247.4</v>
      </c>
      <c r="R77" s="77">
        <v>0</v>
      </c>
      <c r="S77" s="77"/>
      <c r="T77" s="77"/>
      <c r="U77" s="77">
        <v>-71231.709999999992</v>
      </c>
      <c r="V77" s="77">
        <v>9000</v>
      </c>
      <c r="W77" s="77">
        <v>156979.43000000002</v>
      </c>
      <c r="X77" s="77">
        <v>-9000</v>
      </c>
      <c r="Y77" s="77">
        <v>0</v>
      </c>
      <c r="Z77" s="77"/>
      <c r="AA77" s="77"/>
      <c r="AB77" s="77">
        <v>225459.89</v>
      </c>
      <c r="AC77" s="77">
        <v>36000</v>
      </c>
      <c r="AD77" s="77">
        <v>0</v>
      </c>
      <c r="AE77" s="70">
        <f>SUM(F77:$AD$77)</f>
        <v>-429456.48999999987</v>
      </c>
      <c r="AF77" s="1"/>
    </row>
    <row r="78" spans="1:32" ht="24.95" customHeight="1" thickBot="1">
      <c r="A78" s="129"/>
      <c r="B78" s="98"/>
      <c r="C78" s="9"/>
      <c r="D78" s="28"/>
      <c r="E78" s="2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29"/>
      <c r="AF78" s="10"/>
    </row>
    <row r="79" spans="1:32" ht="24.95" customHeight="1" thickTop="1">
      <c r="A79" s="130"/>
      <c r="B79" s="81"/>
      <c r="C79" s="64" t="s">
        <v>60</v>
      </c>
      <c r="D79" s="65"/>
      <c r="E79" s="66">
        <v>-209943671</v>
      </c>
      <c r="F79" s="67">
        <v>-128317505</v>
      </c>
      <c r="G79" s="67">
        <v>-131202679</v>
      </c>
      <c r="H79" s="67">
        <v>-164017533</v>
      </c>
      <c r="I79" s="67">
        <v>-171609767</v>
      </c>
      <c r="J79" s="67">
        <v>-181271828</v>
      </c>
      <c r="K79" s="67">
        <v>-191564608</v>
      </c>
      <c r="L79" s="67">
        <v>-205271177</v>
      </c>
      <c r="M79" s="67">
        <v>-240405751</v>
      </c>
      <c r="N79" s="67">
        <v>-254970209</v>
      </c>
      <c r="O79" s="67"/>
      <c r="P79" s="67">
        <v>-280396996</v>
      </c>
      <c r="Q79" s="67">
        <v>-123316616</v>
      </c>
      <c r="R79" s="67">
        <v>-161049267</v>
      </c>
      <c r="S79" s="67"/>
      <c r="T79" s="67"/>
      <c r="U79" s="67">
        <v>-173534446</v>
      </c>
      <c r="V79" s="67">
        <v>-185465497</v>
      </c>
      <c r="W79" s="67">
        <v>-189310866</v>
      </c>
      <c r="X79" s="67">
        <v>-195554093</v>
      </c>
      <c r="Y79" s="67">
        <v>-213779914</v>
      </c>
      <c r="Z79" s="67"/>
      <c r="AA79" s="67"/>
      <c r="AB79" s="67">
        <v>-217016425</v>
      </c>
      <c r="AC79" s="67">
        <v>-41473117</v>
      </c>
      <c r="AD79" s="67">
        <v>-33532843</v>
      </c>
      <c r="AE79" s="66">
        <f t="shared" ref="AE79" si="3">SUM(AE80:AE86)</f>
        <v>-33532843</v>
      </c>
      <c r="AF79" s="5"/>
    </row>
    <row r="80" spans="1:32" ht="24.95" customHeight="1">
      <c r="A80" s="131"/>
      <c r="B80" s="83"/>
      <c r="C80" s="99" t="s">
        <v>61</v>
      </c>
      <c r="D80" s="100"/>
      <c r="E80" s="101">
        <v>-138175728</v>
      </c>
      <c r="F80" s="121">
        <v>-73604487</v>
      </c>
      <c r="G80" s="121">
        <v>-76131440</v>
      </c>
      <c r="H80" s="121">
        <v>-97291394</v>
      </c>
      <c r="I80" s="121">
        <v>-102814836</v>
      </c>
      <c r="J80" s="121">
        <v>-109179096</v>
      </c>
      <c r="K80" s="121">
        <v>-115960838</v>
      </c>
      <c r="L80" s="121">
        <v>-124989876</v>
      </c>
      <c r="M80" s="121">
        <v>-148432641</v>
      </c>
      <c r="N80" s="121">
        <v>-160651957</v>
      </c>
      <c r="O80" s="121"/>
      <c r="P80" s="121">
        <v>-179658428</v>
      </c>
      <c r="Q80" s="121">
        <v>-78469981</v>
      </c>
      <c r="R80" s="121">
        <v>-102642057</v>
      </c>
      <c r="S80" s="121"/>
      <c r="T80" s="121"/>
      <c r="U80" s="121">
        <v>-111320747</v>
      </c>
      <c r="V80" s="121">
        <v>-119780653</v>
      </c>
      <c r="W80" s="121">
        <v>-122957429</v>
      </c>
      <c r="X80" s="121">
        <v>-127229616</v>
      </c>
      <c r="Y80" s="121">
        <v>-138651897</v>
      </c>
      <c r="Z80" s="121"/>
      <c r="AA80" s="121"/>
      <c r="AB80" s="121">
        <v>-142107671</v>
      </c>
      <c r="AC80" s="121">
        <v>-25817329</v>
      </c>
      <c r="AD80" s="121">
        <v>-21802432</v>
      </c>
      <c r="AE80" s="101">
        <f>+AD80</f>
        <v>-21802432</v>
      </c>
      <c r="AF80" s="1"/>
    </row>
    <row r="81" spans="1:53" ht="24.95" customHeight="1">
      <c r="A81" s="130"/>
      <c r="B81" s="81"/>
      <c r="C81" s="48" t="s">
        <v>62</v>
      </c>
      <c r="D81" s="49"/>
      <c r="E81" s="50">
        <v>-70261704</v>
      </c>
      <c r="F81" s="77">
        <v>-36580642</v>
      </c>
      <c r="G81" s="77">
        <v>-37274748</v>
      </c>
      <c r="H81" s="77">
        <v>-48472493</v>
      </c>
      <c r="I81" s="77">
        <v>-50540559</v>
      </c>
      <c r="J81" s="77">
        <v>-53831657</v>
      </c>
      <c r="K81" s="77">
        <v>-57342510</v>
      </c>
      <c r="L81" s="77">
        <v>-62017125</v>
      </c>
      <c r="M81" s="77">
        <v>-75189133</v>
      </c>
      <c r="N81" s="77">
        <v>-81005875</v>
      </c>
      <c r="O81" s="77"/>
      <c r="P81" s="77">
        <v>-90799507</v>
      </c>
      <c r="Q81" s="77">
        <v>-40607607</v>
      </c>
      <c r="R81" s="77">
        <v>-53807837</v>
      </c>
      <c r="S81" s="77"/>
      <c r="T81" s="77"/>
      <c r="U81" s="77">
        <v>-57796125</v>
      </c>
      <c r="V81" s="77">
        <v>-61256498</v>
      </c>
      <c r="W81" s="77">
        <v>-61926299</v>
      </c>
      <c r="X81" s="77">
        <v>-63895535</v>
      </c>
      <c r="Y81" s="77">
        <v>-70441464</v>
      </c>
      <c r="Z81" s="77"/>
      <c r="AA81" s="77"/>
      <c r="AB81" s="77">
        <v>-72801393</v>
      </c>
      <c r="AC81" s="77">
        <v>-14891108</v>
      </c>
      <c r="AD81" s="77">
        <v>-10200611</v>
      </c>
      <c r="AE81" s="42">
        <f t="shared" ref="AE81:AE86" si="4">+AD81</f>
        <v>-10200611</v>
      </c>
      <c r="AF81" s="1"/>
    </row>
    <row r="82" spans="1:53" ht="24.95" customHeight="1">
      <c r="A82" s="131"/>
      <c r="B82" s="83"/>
      <c r="C82" s="99" t="s">
        <v>63</v>
      </c>
      <c r="D82" s="100"/>
      <c r="E82" s="101">
        <v>-42936</v>
      </c>
      <c r="F82" s="121">
        <v>-21151</v>
      </c>
      <c r="G82" s="121">
        <v>-20928</v>
      </c>
      <c r="H82" s="121">
        <v>-28227</v>
      </c>
      <c r="I82" s="121">
        <v>-28153</v>
      </c>
      <c r="J82" s="121">
        <v>-29792</v>
      </c>
      <c r="K82" s="121">
        <v>-31654</v>
      </c>
      <c r="L82" s="121">
        <v>-34112</v>
      </c>
      <c r="M82" s="121">
        <v>-44278</v>
      </c>
      <c r="N82" s="121">
        <v>-47239</v>
      </c>
      <c r="O82" s="121"/>
      <c r="P82" s="121">
        <v>-54195</v>
      </c>
      <c r="Q82" s="121">
        <v>-26049</v>
      </c>
      <c r="R82" s="121">
        <v>-36093</v>
      </c>
      <c r="S82" s="121"/>
      <c r="T82" s="121"/>
      <c r="U82" s="121">
        <v>-38108</v>
      </c>
      <c r="V82" s="121">
        <v>-38753</v>
      </c>
      <c r="W82" s="121">
        <v>-36643</v>
      </c>
      <c r="X82" s="121">
        <v>-37595</v>
      </c>
      <c r="Y82" s="121">
        <v>-43021</v>
      </c>
      <c r="Z82" s="121"/>
      <c r="AA82" s="121"/>
      <c r="AB82" s="121">
        <v>-46831</v>
      </c>
      <c r="AC82" s="121">
        <v>-13931</v>
      </c>
      <c r="AD82" s="121">
        <v>-6120</v>
      </c>
      <c r="AE82" s="101">
        <f t="shared" si="4"/>
        <v>-6120</v>
      </c>
      <c r="AF82" s="1"/>
    </row>
    <row r="83" spans="1:53" ht="24.95" customHeight="1">
      <c r="A83" s="130"/>
      <c r="B83" s="81"/>
      <c r="C83" s="68" t="s">
        <v>41</v>
      </c>
      <c r="D83" s="71"/>
      <c r="E83" s="50">
        <v>-686026</v>
      </c>
      <c r="F83" s="18">
        <v>-337616</v>
      </c>
      <c r="G83" s="18">
        <v>-6644</v>
      </c>
      <c r="H83" s="18">
        <v>-450184</v>
      </c>
      <c r="I83" s="18">
        <v>-450184</v>
      </c>
      <c r="J83" s="18">
        <v>-450184</v>
      </c>
      <c r="K83" s="18">
        <v>-446860</v>
      </c>
      <c r="L83" s="18">
        <v>-444600</v>
      </c>
      <c r="M83" s="18">
        <v>-821440</v>
      </c>
      <c r="N83" s="18">
        <v>-821440</v>
      </c>
      <c r="O83" s="18"/>
      <c r="P83" s="18">
        <v>-821440</v>
      </c>
      <c r="Q83" s="18">
        <v>-338220</v>
      </c>
      <c r="R83" s="18">
        <v>-569256</v>
      </c>
      <c r="S83" s="18"/>
      <c r="T83" s="18"/>
      <c r="U83" s="18">
        <v>-383233</v>
      </c>
      <c r="V83" s="18">
        <v>-383233</v>
      </c>
      <c r="W83" s="18">
        <v>-383233</v>
      </c>
      <c r="X83" s="18">
        <v>-383233</v>
      </c>
      <c r="Y83" s="18">
        <v>-630679</v>
      </c>
      <c r="Z83" s="18"/>
      <c r="AA83" s="18"/>
      <c r="AB83" s="18">
        <v>-630679</v>
      </c>
      <c r="AC83" s="18">
        <v>0</v>
      </c>
      <c r="AD83" s="18">
        <v>-8898</v>
      </c>
      <c r="AE83" s="70">
        <f t="shared" si="4"/>
        <v>-8898</v>
      </c>
      <c r="AF83" s="1"/>
    </row>
    <row r="84" spans="1:53" ht="24.95" customHeight="1">
      <c r="A84" s="131"/>
      <c r="B84" s="83"/>
      <c r="C84" s="99" t="s">
        <v>42</v>
      </c>
      <c r="D84" s="100"/>
      <c r="E84" s="101">
        <v>0</v>
      </c>
      <c r="F84" s="121">
        <v>-16999390</v>
      </c>
      <c r="G84" s="121">
        <v>-16999390</v>
      </c>
      <c r="H84" s="121">
        <v>-16999390</v>
      </c>
      <c r="I84" s="121">
        <v>-16999390</v>
      </c>
      <c r="J84" s="121">
        <v>-16999390</v>
      </c>
      <c r="K84" s="121">
        <v>-16999390</v>
      </c>
      <c r="L84" s="121">
        <v>-16999390</v>
      </c>
      <c r="M84" s="121">
        <v>-15129457</v>
      </c>
      <c r="N84" s="121">
        <v>-11649682</v>
      </c>
      <c r="O84" s="121"/>
      <c r="P84" s="121">
        <v>-8271274</v>
      </c>
      <c r="Q84" s="121">
        <v>-3100000</v>
      </c>
      <c r="R84" s="121">
        <v>-3100000</v>
      </c>
      <c r="S84" s="121"/>
      <c r="T84" s="121"/>
      <c r="U84" s="121">
        <v>-3100000</v>
      </c>
      <c r="V84" s="121">
        <v>-3100000</v>
      </c>
      <c r="W84" s="121">
        <v>-3100000</v>
      </c>
      <c r="X84" s="121">
        <v>-3100000</v>
      </c>
      <c r="Y84" s="121">
        <v>-3100000</v>
      </c>
      <c r="Z84" s="121"/>
      <c r="AA84" s="121"/>
      <c r="AB84" s="121">
        <v>-526999</v>
      </c>
      <c r="AC84" s="121">
        <v>0</v>
      </c>
      <c r="AD84" s="121">
        <v>0</v>
      </c>
      <c r="AE84" s="101">
        <f t="shared" si="4"/>
        <v>0</v>
      </c>
      <c r="AF84" s="1"/>
    </row>
    <row r="85" spans="1:53" ht="24.95" customHeight="1">
      <c r="A85" s="130"/>
      <c r="B85" s="81"/>
      <c r="C85" s="48" t="s">
        <v>50</v>
      </c>
      <c r="D85" s="49"/>
      <c r="E85" s="50">
        <v>-31080</v>
      </c>
      <c r="F85" s="77">
        <v>-28022</v>
      </c>
      <c r="G85" s="77">
        <v>-23332</v>
      </c>
      <c r="H85" s="77">
        <v>-29648</v>
      </c>
      <c r="I85" s="77">
        <v>-30448</v>
      </c>
      <c r="J85" s="77">
        <v>-35512</v>
      </c>
      <c r="K85" s="77">
        <v>-37159</v>
      </c>
      <c r="L85" s="77">
        <v>-39877</v>
      </c>
      <c r="M85" s="77">
        <v>-42605</v>
      </c>
      <c r="N85" s="77">
        <v>-47819</v>
      </c>
      <c r="O85" s="77"/>
      <c r="P85" s="77">
        <v>-45955</v>
      </c>
      <c r="Q85" s="77">
        <v>-28562</v>
      </c>
      <c r="R85" s="77">
        <v>-31054</v>
      </c>
      <c r="S85" s="77"/>
      <c r="T85" s="77"/>
      <c r="U85" s="77">
        <v>-33263</v>
      </c>
      <c r="V85" s="77">
        <v>-43390</v>
      </c>
      <c r="W85" s="77">
        <v>-44292</v>
      </c>
      <c r="X85" s="77">
        <v>-45144</v>
      </c>
      <c r="Y85" s="77">
        <v>-49883</v>
      </c>
      <c r="Z85" s="77"/>
      <c r="AA85" s="77"/>
      <c r="AB85" s="77">
        <v>-39882</v>
      </c>
      <c r="AC85" s="77">
        <v>-4553</v>
      </c>
      <c r="AD85" s="77">
        <v>-14950</v>
      </c>
      <c r="AE85" s="50">
        <f t="shared" si="4"/>
        <v>-14950</v>
      </c>
      <c r="AF85" s="1"/>
    </row>
    <row r="86" spans="1:53" ht="24.95" customHeight="1" thickBot="1">
      <c r="A86" s="131"/>
      <c r="B86" s="83"/>
      <c r="C86" s="94" t="s">
        <v>55</v>
      </c>
      <c r="D86" s="103"/>
      <c r="E86" s="96">
        <v>-746197</v>
      </c>
      <c r="F86" s="132">
        <v>-746197</v>
      </c>
      <c r="G86" s="132">
        <v>-746197</v>
      </c>
      <c r="H86" s="132">
        <v>-746197</v>
      </c>
      <c r="I86" s="132">
        <v>-746197</v>
      </c>
      <c r="J86" s="132">
        <v>-746197</v>
      </c>
      <c r="K86" s="132">
        <v>-746197</v>
      </c>
      <c r="L86" s="132">
        <v>-746197</v>
      </c>
      <c r="M86" s="132">
        <v>-746197</v>
      </c>
      <c r="N86" s="132">
        <v>-746197</v>
      </c>
      <c r="O86" s="132"/>
      <c r="P86" s="132">
        <v>-746197</v>
      </c>
      <c r="Q86" s="132">
        <v>-746197</v>
      </c>
      <c r="R86" s="132">
        <v>-862970</v>
      </c>
      <c r="S86" s="132"/>
      <c r="T86" s="132"/>
      <c r="U86" s="132">
        <v>-862970</v>
      </c>
      <c r="V86" s="132">
        <v>-862970</v>
      </c>
      <c r="W86" s="132">
        <v>-862970</v>
      </c>
      <c r="X86" s="132">
        <v>-862970</v>
      </c>
      <c r="Y86" s="132">
        <v>-862970</v>
      </c>
      <c r="Z86" s="132"/>
      <c r="AA86" s="132"/>
      <c r="AB86" s="132">
        <v>-862970</v>
      </c>
      <c r="AC86" s="132">
        <v>-746196</v>
      </c>
      <c r="AD86" s="132">
        <v>-1499832</v>
      </c>
      <c r="AE86" s="96">
        <f t="shared" si="4"/>
        <v>-1499832</v>
      </c>
      <c r="AF86" s="1"/>
    </row>
    <row r="87" spans="1:53" ht="24.95" customHeight="1" thickTop="1">
      <c r="C87" s="6"/>
      <c r="D87" s="6"/>
      <c r="E87" s="8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8"/>
      <c r="BA87" s="1"/>
    </row>
    <row r="88" spans="1:53" ht="24.95" customHeight="1">
      <c r="C88" s="31">
        <v>42585.583084375001</v>
      </c>
      <c r="D88" s="31"/>
      <c r="E88" s="3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1"/>
    </row>
    <row r="89" spans="1:53" ht="24.95" customHeight="1">
      <c r="C89" s="31"/>
      <c r="D89" s="31"/>
      <c r="E89" s="16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1"/>
    </row>
  </sheetData>
  <pageMargins left="0.11811023622047245" right="0.11811023622047245" top="0" bottom="0" header="0" footer="0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Sistema</vt:lpstr>
      <vt:lpstr>Sistema!Area_de_impressao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2016-07-05T17:51:54Z</dcterms:created>
  <dcterms:modified xsi:type="dcterms:W3CDTF">2016-12-02T18:31:54Z</dcterms:modified>
</cp:coreProperties>
</file>