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0260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7" i="11"/>
  <c r="F15"/>
  <c r="E29"/>
  <c r="G15" s="1"/>
  <c r="E29" i="7"/>
  <c r="E23" i="1"/>
  <c r="G12" s="1"/>
  <c r="E11" i="3"/>
  <c r="F19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G8"/>
  <c r="F5" i="6"/>
  <c r="E20"/>
  <c r="G19" s="1"/>
  <c r="F19"/>
  <c r="F18"/>
  <c r="F17"/>
  <c r="F16"/>
  <c r="F15"/>
  <c r="F14"/>
  <c r="F13"/>
  <c r="F12"/>
  <c r="F11"/>
  <c r="F10"/>
  <c r="F9"/>
  <c r="F8"/>
  <c r="F7"/>
  <c r="F6"/>
  <c r="G18" i="5"/>
  <c r="F18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0" i="1"/>
  <c r="F21"/>
  <c r="F22"/>
  <c r="F18"/>
  <c r="F13"/>
  <c r="F14"/>
  <c r="F15"/>
  <c r="F16"/>
  <c r="F17"/>
  <c r="F12"/>
  <c r="F6"/>
  <c r="F7"/>
  <c r="F8"/>
  <c r="F9"/>
  <c r="F10"/>
  <c r="F11"/>
  <c r="F5"/>
  <c r="G27" i="11" l="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8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I11" s="1"/>
  <c r="G7"/>
  <c r="F28"/>
  <c r="F24"/>
  <c r="F20"/>
  <c r="G28"/>
  <c r="G24"/>
  <c r="G20"/>
  <c r="I8" s="1"/>
  <c r="G16"/>
  <c r="I16" s="1"/>
  <c r="G12"/>
  <c r="G6" i="6"/>
  <c r="G8"/>
  <c r="G11"/>
  <c r="G13"/>
  <c r="G16"/>
  <c r="G18"/>
  <c r="G5"/>
  <c r="G7"/>
  <c r="G9"/>
  <c r="G10"/>
  <c r="G12"/>
  <c r="G14"/>
  <c r="G15"/>
  <c r="G17"/>
  <c r="G5" i="1"/>
  <c r="I12" i="7" l="1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<sst xmlns="http://schemas.openxmlformats.org/spreadsheetml/2006/main" count="408" uniqueCount="206">
  <si>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</si>
  <si>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</si>
  <si>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</si>
  <si>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</si>
  <si>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</si>
  <si>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</si>
  <si>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</si>
  <si>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</si>
  <si>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</si>
  <si>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</si>
  <si>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</si>
  <si>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</si>
  <si>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</si>
  <si>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</si>
  <si>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</si>
  <si>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</si>
  <si>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</si>
  <si>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</si>
  <si>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</si>
  <si>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</si>
  <si>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</si>
  <si>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</si>
  <si>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</si>
  <si>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</si>
  <si>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</si>
  <si>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</si>
  <si>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</si>
  <si>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</si>
  <si>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</si>
  <si>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</si>
  <si>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</si>
  <si>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</si>
  <si>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Até R$ 776,00</t>
  </si>
  <si>
    <t>De R$ 776,00 a R$ 1.147,00</t>
  </si>
  <si>
    <t>De R$ 1.147,00 a R$ 1.685,00</t>
  </si>
  <si>
    <t>De R$ 1.685,00 a R$ 2,654,00</t>
  </si>
  <si>
    <t>De R$ 2,654,00 a R$ 5241,00</t>
  </si>
  <si>
    <t>De R$ 5241,00 a R$ 9.263,00</t>
  </si>
  <si>
    <t>Acima de R$ 9.263,00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</si>
  <si>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</si>
  <si>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</si>
  <si>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</si>
  <si>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</si>
  <si>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</si>
  <si>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</si>
  <si>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</si>
  <si>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</si>
  <si>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</si>
  <si>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</si>
  <si>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</si>
  <si>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</si>
  <si>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</si>
  <si>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</si>
  <si>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</si>
  <si>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</si>
  <si>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</si>
  <si>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</si>
  <si>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</si>
  <si>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</si>
  <si>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</si>
  <si>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</si>
  <si>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</si>
  <si>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</si>
  <si>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</si>
  <si>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</si>
  <si>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</si>
  <si>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</si>
  <si>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</si>
  <si>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</si>
  <si>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</si>
  <si>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</si>
  <si>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</si>
  <si>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</si>
  <si>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</si>
  <si>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</si>
  <si>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</si>
  <si>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</si>
  <si>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</si>
  <si>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</si>
  <si>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</si>
  <si>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</si>
  <si>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</si>
  <si>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</si>
  <si>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</si>
  <si>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</si>
  <si>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</si>
  <si>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</si>
  <si>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</si>
  <si>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</si>
  <si>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</si>
  <si>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</si>
  <si>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</si>
  <si>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</si>
  <si>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</si>
  <si>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</si>
  <si>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</si>
  <si>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</si>
  <si>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</si>
  <si>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</si>
  <si>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</si>
  <si>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</si>
  <si>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</si>
  <si>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</si>
  <si>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</si>
  <si>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</si>
  <si>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</si>
  <si>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</si>
  <si>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</si>
  <si>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</si>
  <si>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</si>
  <si>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</si>
  <si>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</si>
  <si>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</si>
  <si>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</si>
  <si>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</si>
  <si>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</si>
  <si>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</si>
  <si>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</si>
  <si>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</si>
  <si>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</si>
  <si>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</si>
  <si>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</si>
  <si>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</si>
  <si>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</si>
  <si>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</si>
  <si>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</si>
  <si>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</si>
  <si>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</si>
  <si>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</si>
  <si>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</si>
  <si>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</si>
  <si>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</si>
  <si>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</si>
  <si>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</si>
  <si>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</si>
  <si>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</si>
  <si>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</si>
  <si>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</si>
  <si>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</si>
  <si>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</si>
  <si>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</si>
  <si>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</si>
  <si>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</si>
  <si>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</si>
  <si>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</si>
  <si>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</si>
  <si>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</si>
  <si>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</si>
  <si>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</si>
  <si>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</si>
  <si>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</si>
  <si>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</si>
  <si>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</si>
  <si>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</si>
  <si>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</si>
  <si>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</si>
  <si>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</si>
  <si>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</si>
  <si>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</si>
  <si>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</si>
  <si>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</si>
  <si>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</si>
  <si>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</si>
  <si>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</si>
  <si>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</si>
  <si>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</si>
  <si>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</si>
  <si>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</si>
  <si>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</si>
  <si>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</si>
  <si>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</si>
  <si>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</si>
  <si>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</si>
  <si>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</si>
  <si>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</si>
  <si>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</si>
  <si>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</si>
  <si>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</si>
  <si>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</si>
  <si>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</si>
  <si>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</si>
  <si>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</si>
  <si>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</si>
  <si>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</si>
  <si>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</si>
  <si>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</si>
  <si>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</si>
  <si>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</si>
  <si>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</si>
  <si>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</si>
  <si>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</si>
  <si>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</si>
  <si>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</si>
  <si>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</si>
  <si>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</si>
  <si>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</si>
  <si>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</si>
  <si>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</si>
  <si>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</si>
  <si>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</si>
  <si>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</si>
  <si>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Os usuários iniciaram o cadastro e o preenchimento da pesquisa em Abril de 2013. Sendo assim, os dados aqui apresentados referem-se aos usuários que responderam entre Abr/13 e Fev/16.</t>
  </si>
  <si>
    <t>Trabalho em casa</t>
  </si>
  <si>
    <t>702U</t>
  </si>
  <si>
    <t>TERM. CAMPO LIMPO</t>
  </si>
  <si>
    <t>BUTANTA - USP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</si>
</sst>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166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0.56243980401853266</c:v>
                </c:pt>
                <c:pt idx="7">
                  <c:v>0.43754478087737841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384"/>
          <c:y val="1.680672268907565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715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36188</c:v>
                </c:pt>
                <c:pt idx="1">
                  <c:v>532201</c:v>
                </c:pt>
                <c:pt idx="2">
                  <c:v>600188</c:v>
                </c:pt>
                <c:pt idx="3">
                  <c:v>270595</c:v>
                </c:pt>
                <c:pt idx="4">
                  <c:v>177630</c:v>
                </c:pt>
                <c:pt idx="5">
                  <c:v>4981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shape val="box"/>
        <c:axId val="37112064"/>
        <c:axId val="37142528"/>
        <c:axId val="0"/>
      </c:bar3DChart>
      <c:catAx>
        <c:axId val="37112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142528"/>
        <c:crosses val="autoZero"/>
        <c:auto val="1"/>
        <c:lblAlgn val="ctr"/>
        <c:lblOffset val="100"/>
      </c:catAx>
      <c:valAx>
        <c:axId val="3714252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3711206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1.9340406194158784E-2</c:v>
                </c:pt>
                <c:pt idx="1">
                  <c:v>3.1030604531054034E-2</c:v>
                </c:pt>
                <c:pt idx="2">
                  <c:v>0.1529616114579852</c:v>
                </c:pt>
                <c:pt idx="3">
                  <c:v>0.62224609165450928</c:v>
                </c:pt>
                <c:pt idx="4">
                  <c:v>0.15909004023958773</c:v>
                </c:pt>
                <c:pt idx="5">
                  <c:v>1.192537498422035E-8</c:v>
                </c:pt>
              </c:numCache>
            </c:numRef>
          </c:val>
        </c:ser>
        <c:dLbls>
          <c:showVal val="1"/>
        </c:dLbls>
        <c:overlap val="-25"/>
        <c:axId val="37325440"/>
        <c:axId val="37347712"/>
      </c:barChart>
      <c:catAx>
        <c:axId val="37325440"/>
        <c:scaling>
          <c:orientation val="minMax"/>
        </c:scaling>
        <c:axPos val="b"/>
        <c:majorTickMark val="none"/>
        <c:tickLblPos val="nextTo"/>
        <c:crossAx val="37347712"/>
        <c:crosses val="autoZero"/>
        <c:auto val="1"/>
        <c:lblAlgn val="ctr"/>
        <c:lblOffset val="100"/>
      </c:catAx>
      <c:valAx>
        <c:axId val="37347712"/>
        <c:scaling>
          <c:orientation val="minMax"/>
        </c:scaling>
        <c:delete val="1"/>
        <c:axPos val="l"/>
        <c:numFmt formatCode="0.0%" sourceLinked="1"/>
        <c:tickLblPos val="none"/>
        <c:crossAx val="3732544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46"/>
          <c:w val="0.99289107284313816"/>
          <c:h val="0.82095131656930098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295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1.8266898345404386E-2</c:v>
                </c:pt>
                <c:pt idx="1">
                  <c:v>0.44454755436290611</c:v>
                </c:pt>
                <c:pt idx="2">
                  <c:v>0.19972857084720178</c:v>
                </c:pt>
                <c:pt idx="3">
                  <c:v>0.30824720400842037</c:v>
                </c:pt>
                <c:pt idx="4">
                  <c:v>2.9209772436067396E-2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32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0.11856123636610613</c:v>
                </c:pt>
                <c:pt idx="1">
                  <c:v>0.24245099824955157</c:v>
                </c:pt>
                <c:pt idx="2">
                  <c:v>0.11832660835954889</c:v>
                </c:pt>
                <c:pt idx="3">
                  <c:v>7.3420042788739093E-2</c:v>
                </c:pt>
                <c:pt idx="4">
                  <c:v>5.4171284619208004E-2</c:v>
                </c:pt>
                <c:pt idx="5">
                  <c:v>1.5470012379714557E-2</c:v>
                </c:pt>
                <c:pt idx="6">
                  <c:v>6.9369622465014187E-3</c:v>
                </c:pt>
              </c:numCache>
            </c:numRef>
          </c:val>
        </c:ser>
        <c:dLbls>
          <c:showVal val="1"/>
        </c:dLbls>
        <c:overlap val="-25"/>
        <c:axId val="37592448"/>
        <c:axId val="37753984"/>
      </c:barChart>
      <c:catAx>
        <c:axId val="37592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753984"/>
        <c:crosses val="autoZero"/>
        <c:auto val="1"/>
        <c:lblAlgn val="ctr"/>
        <c:lblOffset val="100"/>
      </c:catAx>
      <c:valAx>
        <c:axId val="37753984"/>
        <c:scaling>
          <c:orientation val="minMax"/>
        </c:scaling>
        <c:delete val="1"/>
        <c:axPos val="l"/>
        <c:numFmt formatCode="0.0%" sourceLinked="1"/>
        <c:tickLblPos val="none"/>
        <c:crossAx val="375924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0.19672701740909881</c:v>
                </c:pt>
                <c:pt idx="1">
                  <c:v>0.25123471978012085</c:v>
                </c:pt>
                <c:pt idx="2">
                  <c:v>0.10945148236386076</c:v>
                </c:pt>
                <c:pt idx="3">
                  <c:v>6.1909019805525385E-2</c:v>
                </c:pt>
                <c:pt idx="4">
                  <c:v>3.1413591619308234E-2</c:v>
                </c:pt>
                <c:pt idx="5">
                  <c:v>6.195102728285635E-3</c:v>
                </c:pt>
                <c:pt idx="6">
                  <c:v>2.074369237724315E-3</c:v>
                </c:pt>
              </c:numCache>
            </c:numRef>
          </c:val>
        </c:ser>
        <c:dLbls>
          <c:showVal val="1"/>
        </c:dLbls>
        <c:overlap val="-25"/>
        <c:axId val="37785984"/>
        <c:axId val="37787520"/>
      </c:barChart>
      <c:catAx>
        <c:axId val="37785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787520"/>
        <c:crosses val="autoZero"/>
        <c:auto val="1"/>
        <c:lblAlgn val="ctr"/>
        <c:lblOffset val="100"/>
      </c:catAx>
      <c:valAx>
        <c:axId val="37787520"/>
        <c:scaling>
          <c:orientation val="minMax"/>
        </c:scaling>
        <c:delete val="1"/>
        <c:axPos val="l"/>
        <c:numFmt formatCode="0.0%" sourceLinked="1"/>
        <c:tickLblPos val="none"/>
        <c:crossAx val="377859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17"/>
          <c:w val="0.96837944664031705"/>
          <c:h val="0.60094889180519206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4.0853804852134856E-2</c:v>
                </c:pt>
                <c:pt idx="1">
                  <c:v>0.21306422954917117</c:v>
                </c:pt>
                <c:pt idx="2">
                  <c:v>0.30692783659587691</c:v>
                </c:pt>
                <c:pt idx="3">
                  <c:v>0.16078400912115912</c:v>
                </c:pt>
                <c:pt idx="4">
                  <c:v>4.1002217873088838E-2</c:v>
                </c:pt>
              </c:numCache>
            </c:numRef>
          </c:val>
        </c:ser>
        <c:dLbls>
          <c:showVal val="1"/>
        </c:dLbls>
        <c:overlap val="-25"/>
        <c:axId val="37861248"/>
        <c:axId val="37862784"/>
      </c:barChart>
      <c:catAx>
        <c:axId val="37861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862784"/>
        <c:crosses val="autoZero"/>
        <c:auto val="1"/>
        <c:lblAlgn val="ctr"/>
        <c:lblOffset val="100"/>
      </c:catAx>
      <c:valAx>
        <c:axId val="37862784"/>
        <c:scaling>
          <c:orientation val="minMax"/>
        </c:scaling>
        <c:delete val="1"/>
        <c:axPos val="l"/>
        <c:numFmt formatCode="0.0%" sourceLinked="1"/>
        <c:tickLblPos val="none"/>
        <c:crossAx val="378612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1.9770496763059673E-2</c:v>
                </c:pt>
                <c:pt idx="1">
                  <c:v>5.7135006807299403E-2</c:v>
                </c:pt>
                <c:pt idx="2">
                  <c:v>0.33157568142456245</c:v>
                </c:pt>
                <c:pt idx="3">
                  <c:v>0.31831302463285349</c:v>
                </c:pt>
                <c:pt idx="4">
                  <c:v>6.6510865437751032E-2</c:v>
                </c:pt>
              </c:numCache>
            </c:numRef>
          </c:val>
        </c:ser>
        <c:dLbls>
          <c:showVal val="1"/>
        </c:dLbls>
        <c:overlap val="-25"/>
        <c:axId val="37956608"/>
        <c:axId val="37958400"/>
      </c:barChart>
      <c:catAx>
        <c:axId val="37956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958400"/>
        <c:crosses val="autoZero"/>
        <c:auto val="1"/>
        <c:lblAlgn val="ctr"/>
        <c:lblOffset val="100"/>
      </c:catAx>
      <c:valAx>
        <c:axId val="37958400"/>
        <c:scaling>
          <c:orientation val="minMax"/>
        </c:scaling>
        <c:delete val="1"/>
        <c:axPos val="l"/>
        <c:numFmt formatCode="0.0%" sourceLinked="1"/>
        <c:tickLblPos val="none"/>
        <c:crossAx val="379566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1.3322371382106015E-2</c:v>
                </c:pt>
                <c:pt idx="1">
                  <c:v>8.6225348111963931E-2</c:v>
                </c:pt>
                <c:pt idx="2">
                  <c:v>0.27997983641088114</c:v>
                </c:pt>
                <c:pt idx="3">
                  <c:v>0.30497428542280525</c:v>
                </c:pt>
                <c:pt idx="4">
                  <c:v>8.901984553250479E-2</c:v>
                </c:pt>
              </c:numCache>
            </c:numRef>
          </c:val>
        </c:ser>
        <c:dLbls>
          <c:showVal val="1"/>
        </c:dLbls>
        <c:overlap val="-25"/>
        <c:axId val="37990784"/>
        <c:axId val="37992320"/>
      </c:barChart>
      <c:catAx>
        <c:axId val="37990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992320"/>
        <c:crosses val="autoZero"/>
        <c:auto val="1"/>
        <c:lblAlgn val="ctr"/>
        <c:lblOffset val="100"/>
      </c:catAx>
      <c:valAx>
        <c:axId val="37992320"/>
        <c:scaling>
          <c:orientation val="minMax"/>
        </c:scaling>
        <c:delete val="1"/>
        <c:axPos val="l"/>
        <c:numFmt formatCode="0.0%" sourceLinked="1"/>
        <c:tickLblPos val="none"/>
        <c:crossAx val="379907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28"/>
          <c:w val="0.96837944664031739"/>
          <c:h val="0.60094889180519251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1.3543034921445127E-2</c:v>
                </c:pt>
                <c:pt idx="1">
                  <c:v>9.8618371867549015E-3</c:v>
                </c:pt>
                <c:pt idx="2">
                  <c:v>0.14452515462001411</c:v>
                </c:pt>
                <c:pt idx="3">
                  <c:v>0.6300188220999472</c:v>
                </c:pt>
              </c:numCache>
            </c:numRef>
          </c:val>
        </c:ser>
        <c:dLbls>
          <c:showVal val="1"/>
        </c:dLbls>
        <c:overlap val="-25"/>
        <c:axId val="37914496"/>
        <c:axId val="37916032"/>
      </c:barChart>
      <c:catAx>
        <c:axId val="37914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7916032"/>
        <c:crosses val="autoZero"/>
        <c:auto val="1"/>
        <c:lblAlgn val="ctr"/>
        <c:lblOffset val="100"/>
      </c:catAx>
      <c:valAx>
        <c:axId val="37916032"/>
        <c:scaling>
          <c:orientation val="minMax"/>
        </c:scaling>
        <c:delete val="1"/>
        <c:axPos val="l"/>
        <c:numFmt formatCode="0.0%" sourceLinked="1"/>
        <c:tickLblPos val="none"/>
        <c:crossAx val="3791449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9.8605506966290748E-3</c:v>
                </c:pt>
                <c:pt idx="1">
                  <c:v>0.43777881370845001</c:v>
                </c:pt>
                <c:pt idx="2">
                  <c:v>0.35552934856768864</c:v>
                </c:pt>
                <c:pt idx="3">
                  <c:v>1.7226635218281227E-2</c:v>
                </c:pt>
              </c:numCache>
            </c:numRef>
          </c:val>
        </c:ser>
        <c:dLbls>
          <c:showVal val="1"/>
        </c:dLbls>
        <c:overlap val="-25"/>
        <c:axId val="37944320"/>
        <c:axId val="38036224"/>
      </c:barChart>
      <c:catAx>
        <c:axId val="37944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036224"/>
        <c:crosses val="autoZero"/>
        <c:auto val="1"/>
        <c:lblAlgn val="ctr"/>
        <c:lblOffset val="100"/>
      </c:catAx>
      <c:valAx>
        <c:axId val="38036224"/>
        <c:scaling>
          <c:orientation val="minMax"/>
        </c:scaling>
        <c:delete val="1"/>
        <c:axPos val="l"/>
        <c:numFmt formatCode="0.0%" sourceLinked="1"/>
        <c:tickLblPos val="none"/>
        <c:crossAx val="3794432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6.8132127518698328E-3</c:v>
                </c:pt>
                <c:pt idx="1">
                  <c:v>0.26900588304718243</c:v>
                </c:pt>
                <c:pt idx="2">
                  <c:v>0.45696533983048981</c:v>
                </c:pt>
                <c:pt idx="3">
                  <c:v>6.1116878804427191E-2</c:v>
                </c:pt>
              </c:numCache>
            </c:numRef>
          </c:val>
        </c:ser>
        <c:dLbls>
          <c:showVal val="1"/>
        </c:dLbls>
        <c:overlap val="-25"/>
        <c:axId val="38060416"/>
        <c:axId val="38061952"/>
      </c:barChart>
      <c:catAx>
        <c:axId val="380604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061952"/>
        <c:crosses val="autoZero"/>
        <c:auto val="1"/>
        <c:lblAlgn val="ctr"/>
        <c:lblOffset val="100"/>
      </c:catAx>
      <c:valAx>
        <c:axId val="38061952"/>
        <c:scaling>
          <c:orientation val="minMax"/>
        </c:scaling>
        <c:delete val="1"/>
        <c:axPos val="l"/>
        <c:numFmt formatCode="0.0%" sourceLinked="1"/>
        <c:tickLblPos val="none"/>
        <c:crossAx val="380604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0.38153766020477242</c:v>
                </c:pt>
                <c:pt idx="1">
                  <c:v>6.4139709257944058E-2</c:v>
                </c:pt>
                <c:pt idx="2">
                  <c:v>0.26461034970498604</c:v>
                </c:pt>
                <c:pt idx="3">
                  <c:v>0.16410031205507902</c:v>
                </c:pt>
                <c:pt idx="4">
                  <c:v>2.7985965826082281E-2</c:v>
                </c:pt>
                <c:pt idx="5">
                  <c:v>9.0234875094922021E-3</c:v>
                </c:pt>
                <c:pt idx="6">
                  <c:v>6.3201617344867695E-3</c:v>
                </c:pt>
                <c:pt idx="7">
                  <c:v>3.0919828353097264E-3</c:v>
                </c:pt>
                <c:pt idx="8">
                  <c:v>6.6895520345366648E-3</c:v>
                </c:pt>
                <c:pt idx="9">
                  <c:v>1.2022458398746199E-2</c:v>
                </c:pt>
                <c:pt idx="10">
                  <c:v>5.6165927996795074E-2</c:v>
                </c:pt>
                <c:pt idx="11">
                  <c:v>4.3124324417695391E-3</c:v>
                </c:pt>
              </c:numCache>
            </c:numRef>
          </c:val>
        </c:ser>
        <c:dLbls>
          <c:showVal val="1"/>
        </c:dLbls>
        <c:shape val="box"/>
        <c:axId val="38144256"/>
        <c:axId val="38154240"/>
        <c:axId val="0"/>
      </c:bar3DChart>
      <c:catAx>
        <c:axId val="3814425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38154240"/>
        <c:crosses val="autoZero"/>
        <c:auto val="1"/>
        <c:lblAlgn val="ctr"/>
        <c:lblOffset val="100"/>
      </c:catAx>
      <c:valAx>
        <c:axId val="38154240"/>
        <c:scaling>
          <c:orientation val="minMax"/>
        </c:scaling>
        <c:delete val="1"/>
        <c:axPos val="l"/>
        <c:numFmt formatCode="0.0%" sourceLinked="1"/>
        <c:tickLblPos val="none"/>
        <c:crossAx val="3814425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0.37438035907524198</c:v>
                </c:pt>
                <c:pt idx="1">
                  <c:v>6.8865871339261045E-2</c:v>
                </c:pt>
                <c:pt idx="2">
                  <c:v>0.26255932205255678</c:v>
                </c:pt>
                <c:pt idx="3">
                  <c:v>0.16174678469246107</c:v>
                </c:pt>
                <c:pt idx="4">
                  <c:v>2.6617451334175118E-2</c:v>
                </c:pt>
                <c:pt idx="5">
                  <c:v>1.0221391936714338E-2</c:v>
                </c:pt>
                <c:pt idx="6">
                  <c:v>4.6268724081863603E-3</c:v>
                </c:pt>
                <c:pt idx="7">
                  <c:v>3.1891623522521738E-3</c:v>
                </c:pt>
                <c:pt idx="8">
                  <c:v>6.782336642121382E-3</c:v>
                </c:pt>
                <c:pt idx="9">
                  <c:v>1.2768758758637543E-2</c:v>
                </c:pt>
                <c:pt idx="11">
                  <c:v>4.3802820157443556E-3</c:v>
                </c:pt>
              </c:numCache>
            </c:numRef>
          </c:val>
        </c:ser>
        <c:dLbls>
          <c:showVal val="1"/>
        </c:dLbls>
        <c:shape val="box"/>
        <c:axId val="38199680"/>
        <c:axId val="38201216"/>
        <c:axId val="0"/>
      </c:bar3DChart>
      <c:catAx>
        <c:axId val="38199680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8201216"/>
        <c:crosses val="autoZero"/>
        <c:auto val="1"/>
        <c:lblAlgn val="ctr"/>
        <c:lblOffset val="100"/>
      </c:catAx>
      <c:valAx>
        <c:axId val="38201216"/>
        <c:scaling>
          <c:orientation val="minMax"/>
        </c:scaling>
        <c:delete val="1"/>
        <c:axPos val="l"/>
        <c:numFmt formatCode="0.0%" sourceLinked="1"/>
        <c:tickLblPos val="none"/>
        <c:crossAx val="381996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358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3.617252309897219E-2</c:v>
                </c:pt>
                <c:pt idx="1">
                  <c:v>0.23640861900052734</c:v>
                </c:pt>
                <c:pt idx="2">
                  <c:v>0.42200469191561935</c:v>
                </c:pt>
                <c:pt idx="3">
                  <c:v>0.19303090133014539</c:v>
                </c:pt>
                <c:pt idx="4">
                  <c:v>0.11238326465473571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265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3.6500357208886169E-2</c:v>
                </c:pt>
                <c:pt idx="1">
                  <c:v>0.26591291407129114</c:v>
                </c:pt>
                <c:pt idx="2">
                  <c:v>0.43577544000602575</c:v>
                </c:pt>
                <c:pt idx="3">
                  <c:v>0.17677503144122944</c:v>
                </c:pt>
                <c:pt idx="4">
                  <c:v>8.50362572725675E-2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3.6367852497030714E-2</c:v>
                </c:pt>
                <c:pt idx="1">
                  <c:v>0.22159719472880493</c:v>
                </c:pt>
                <c:pt idx="2">
                  <c:v>0.40688422600531643</c:v>
                </c:pt>
                <c:pt idx="3">
                  <c:v>0.20415587353656467</c:v>
                </c:pt>
                <c:pt idx="4">
                  <c:v>0.13099485323228324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22E-2"/>
          <c:y val="0.32942729658792697"/>
          <c:w val="0.93829729644763382"/>
          <c:h val="0.6676456692913395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4.2235303871984084E-2</c:v>
                </c:pt>
                <c:pt idx="1">
                  <c:v>0.23223723848216013</c:v>
                </c:pt>
                <c:pt idx="2">
                  <c:v>0.41585274852831439</c:v>
                </c:pt>
                <c:pt idx="3">
                  <c:v>0.18377359533482573</c:v>
                </c:pt>
                <c:pt idx="4">
                  <c:v>0.12590111378271565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697"/>
          <c:w val="0.90260168809444985"/>
          <c:h val="0.64097900262467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5.2054868250937143E-2</c:v>
                </c:pt>
                <c:pt idx="1">
                  <c:v>0.28352819942386764</c:v>
                </c:pt>
                <c:pt idx="2">
                  <c:v>0.42513139024163243</c:v>
                </c:pt>
                <c:pt idx="3">
                  <c:v>0.15545369019599489</c:v>
                </c:pt>
                <c:pt idx="4">
                  <c:v>8.3831851887567851E-2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36"/>
          <c:w val="0.93829727279175112"/>
          <c:h val="0.68083939026852502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5.5482261163851208E-2</c:v>
                </c:pt>
                <c:pt idx="1">
                  <c:v>0.3671774170419021</c:v>
                </c:pt>
                <c:pt idx="2">
                  <c:v>0.41692718042848537</c:v>
                </c:pt>
                <c:pt idx="3">
                  <c:v>0.10594664486955192</c:v>
                </c:pt>
                <c:pt idx="4">
                  <c:v>5.4466496496209403E-2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5956E-2"/>
          <c:y val="0.32809913686162362"/>
          <c:w val="0.93852678515601895"/>
          <c:h val="0.6620441101578734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9.3512572655720841E-2</c:v>
                </c:pt>
                <c:pt idx="1">
                  <c:v>0.4406914041784587</c:v>
                </c:pt>
                <c:pt idx="2">
                  <c:v>0.3605233312155755</c:v>
                </c:pt>
                <c:pt idx="3">
                  <c:v>6.2322462759841012E-2</c:v>
                </c:pt>
                <c:pt idx="4">
                  <c:v>4.2950229190403928E-2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37"/>
          <c:w val="0.90400228971955421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0.13843473811640034</c:v>
                </c:pt>
                <c:pt idx="1">
                  <c:v>0.43640365336786607</c:v>
                </c:pt>
                <c:pt idx="2">
                  <c:v>0.31057187392030217</c:v>
                </c:pt>
                <c:pt idx="3">
                  <c:v>6.8114264012005585E-2</c:v>
                </c:pt>
                <c:pt idx="4">
                  <c:v>4.6475470583425861E-2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23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55" t="s">
        <v>189</v>
      </c>
      <c r="D3" s="156"/>
      <c r="E3" s="157"/>
      <c r="F3" s="133"/>
    </row>
    <row r="4" spans="1:7" s="93" customFormat="1" ht="30" customHeight="1">
      <c r="A4" s="121"/>
      <c r="B4" s="102"/>
      <c r="C4" s="103" t="s">
        <v>91</v>
      </c>
      <c r="D4" s="134" t="s">
        <v>92</v>
      </c>
      <c r="E4" s="135" t="s">
        <v>93</v>
      </c>
      <c r="F4" s="105"/>
      <c r="G4" s="121"/>
    </row>
    <row r="5" spans="1:7">
      <c r="B5" s="132"/>
      <c r="C5" s="106">
        <v>1</v>
      </c>
      <c r="D5" s="150" t="s">
        <v>94</v>
      </c>
      <c r="E5" s="136" t="s">
        <v>98</v>
      </c>
      <c r="F5" s="133"/>
    </row>
    <row r="6" spans="1:7">
      <c r="B6" s="132"/>
      <c r="C6" s="109">
        <v>2</v>
      </c>
      <c r="D6" s="151" t="s">
        <v>84</v>
      </c>
      <c r="E6" s="137" t="s">
        <v>97</v>
      </c>
      <c r="F6" s="133"/>
    </row>
    <row r="7" spans="1:7">
      <c r="B7" s="132"/>
      <c r="C7" s="109">
        <v>3</v>
      </c>
      <c r="D7" s="151" t="s">
        <v>95</v>
      </c>
      <c r="E7" s="137" t="s">
        <v>96</v>
      </c>
      <c r="F7" s="133"/>
    </row>
    <row r="8" spans="1:7">
      <c r="B8" s="132"/>
      <c r="C8" s="109">
        <v>4</v>
      </c>
      <c r="D8" s="151" t="s">
        <v>101</v>
      </c>
      <c r="E8" s="137" t="s">
        <v>99</v>
      </c>
      <c r="F8" s="133"/>
    </row>
    <row r="9" spans="1:7">
      <c r="B9" s="132"/>
      <c r="C9" s="109">
        <v>5</v>
      </c>
      <c r="D9" s="151" t="s">
        <v>30</v>
      </c>
      <c r="E9" s="137" t="s">
        <v>100</v>
      </c>
      <c r="F9" s="133"/>
    </row>
    <row r="10" spans="1:7">
      <c r="B10" s="132"/>
      <c r="C10" s="109">
        <v>6</v>
      </c>
      <c r="D10" s="151" t="s">
        <v>67</v>
      </c>
      <c r="E10" s="137" t="s">
        <v>102</v>
      </c>
      <c r="F10" s="133"/>
    </row>
    <row r="11" spans="1:7">
      <c r="B11" s="132"/>
      <c r="C11" s="109">
        <v>7</v>
      </c>
      <c r="D11" s="151" t="s">
        <v>46</v>
      </c>
      <c r="E11" s="137" t="s">
        <v>103</v>
      </c>
      <c r="F11" s="133"/>
    </row>
    <row r="12" spans="1:7">
      <c r="B12" s="132"/>
      <c r="C12" s="109">
        <v>8</v>
      </c>
      <c r="D12" s="151" t="s">
        <v>104</v>
      </c>
      <c r="E12" s="137" t="s">
        <v>105</v>
      </c>
      <c r="F12" s="133"/>
    </row>
    <row r="13" spans="1:7">
      <c r="B13" s="132"/>
      <c r="C13" s="109">
        <v>9</v>
      </c>
      <c r="D13" s="151" t="s">
        <v>116</v>
      </c>
      <c r="E13" s="137" t="s">
        <v>105</v>
      </c>
      <c r="F13" s="133"/>
    </row>
    <row r="14" spans="1:7">
      <c r="B14" s="132"/>
      <c r="C14" s="109">
        <v>10</v>
      </c>
      <c r="D14" s="151" t="s">
        <v>68</v>
      </c>
      <c r="E14" s="137" t="s">
        <v>106</v>
      </c>
      <c r="F14" s="133"/>
    </row>
    <row r="15" spans="1:7">
      <c r="B15" s="132"/>
      <c r="C15" s="109">
        <v>10</v>
      </c>
      <c r="D15" s="151" t="s">
        <v>68</v>
      </c>
      <c r="E15" s="137" t="s">
        <v>107</v>
      </c>
      <c r="F15" s="133"/>
    </row>
    <row r="16" spans="1:7">
      <c r="B16" s="132"/>
      <c r="C16" s="109">
        <v>10</v>
      </c>
      <c r="D16" s="151" t="s">
        <v>68</v>
      </c>
      <c r="E16" s="137" t="s">
        <v>108</v>
      </c>
      <c r="F16" s="133"/>
    </row>
    <row r="17" spans="2:6">
      <c r="B17" s="132"/>
      <c r="C17" s="109">
        <v>10</v>
      </c>
      <c r="D17" s="151" t="s">
        <v>68</v>
      </c>
      <c r="E17" s="137" t="s">
        <v>109</v>
      </c>
      <c r="F17" s="133"/>
    </row>
    <row r="18" spans="2:6">
      <c r="B18" s="132"/>
      <c r="C18" s="109">
        <v>10</v>
      </c>
      <c r="D18" s="151" t="s">
        <v>68</v>
      </c>
      <c r="E18" s="137" t="s">
        <v>110</v>
      </c>
      <c r="F18" s="133"/>
    </row>
    <row r="19" spans="2:6">
      <c r="B19" s="132"/>
      <c r="C19" s="109">
        <v>10</v>
      </c>
      <c r="D19" s="151" t="s">
        <v>68</v>
      </c>
      <c r="E19" s="137" t="s">
        <v>111</v>
      </c>
      <c r="F19" s="133"/>
    </row>
    <row r="20" spans="2:6">
      <c r="B20" s="132"/>
      <c r="C20" s="109">
        <v>10</v>
      </c>
      <c r="D20" s="151" t="s">
        <v>68</v>
      </c>
      <c r="E20" s="137" t="s">
        <v>112</v>
      </c>
      <c r="F20" s="133"/>
    </row>
    <row r="21" spans="2:6">
      <c r="B21" s="132"/>
      <c r="C21" s="109">
        <v>10</v>
      </c>
      <c r="D21" s="151" t="s">
        <v>68</v>
      </c>
      <c r="E21" s="137" t="s">
        <v>113</v>
      </c>
      <c r="F21" s="133"/>
    </row>
    <row r="22" spans="2:6">
      <c r="B22" s="132"/>
      <c r="C22" s="113">
        <v>11</v>
      </c>
      <c r="D22" s="152" t="s">
        <v>187</v>
      </c>
      <c r="E22" s="138" t="s">
        <v>133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190</v>
      </c>
      <c r="D24" s="142"/>
      <c r="E24" s="143"/>
      <c r="F24" s="133"/>
    </row>
    <row r="25" spans="2:6" ht="39.950000000000003" customHeight="1">
      <c r="B25" s="132"/>
      <c r="C25" s="159" t="s">
        <v>188</v>
      </c>
      <c r="D25" s="159"/>
      <c r="E25" s="159"/>
      <c r="F25" s="133"/>
    </row>
    <row r="26" spans="2:6" ht="39.950000000000003" customHeight="1">
      <c r="B26" s="132"/>
      <c r="C26" s="159" t="s">
        <v>201</v>
      </c>
      <c r="D26" s="159"/>
      <c r="E26" s="159"/>
      <c r="F26" s="133"/>
    </row>
    <row r="27" spans="2:6" ht="39.950000000000003" customHeight="1">
      <c r="B27" s="132"/>
      <c r="C27" s="158" t="s">
        <v>191</v>
      </c>
      <c r="D27" s="158"/>
      <c r="E27" s="158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68" t="s">
        <v>0</v>
      </c>
      <c r="D3" s="169"/>
      <c r="E3" s="169"/>
      <c r="F3" s="169"/>
      <c r="G3" s="170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0" t="s">
        <v>6</v>
      </c>
      <c r="D5" s="6" t="s">
        <v>7</v>
      </c>
      <c r="E5" s="7">
        <v>18370</v>
      </c>
      <c r="F5" s="8">
        <f t="shared" ref="F5:F11" si="0">E5/SUM($E$5:$E$11)</f>
        <v>2.013907693522058E-2</v>
      </c>
      <c r="G5" s="164">
        <f>SUM(E5:E11)/E23</f>
        <v>0.56243980401853266</v>
      </c>
      <c r="H5" s="24"/>
      <c r="I5" s="24"/>
      <c r="J5" s="24"/>
      <c r="K5" s="24"/>
      <c r="L5" s="24"/>
      <c r="M5" s="24"/>
      <c r="N5" s="24"/>
      <c r="O5" s="77">
        <f>E5+E12</f>
        <v>36188</v>
      </c>
      <c r="P5" s="24"/>
      <c r="Q5" s="25"/>
    </row>
    <row r="6" spans="2:17">
      <c r="B6" s="23"/>
      <c r="C6" s="162"/>
      <c r="D6" s="9" t="s">
        <v>8</v>
      </c>
      <c r="E6" s="10">
        <v>282548</v>
      </c>
      <c r="F6" s="11">
        <f t="shared" si="0"/>
        <v>0.30975807892720225</v>
      </c>
      <c r="G6" s="166"/>
      <c r="H6" s="24"/>
      <c r="I6" s="24"/>
      <c r="J6" s="24"/>
      <c r="K6" s="24"/>
      <c r="L6" s="24"/>
      <c r="M6" s="24"/>
      <c r="N6" s="24"/>
      <c r="O6" s="77">
        <f>E6+E13+E18</f>
        <v>532201</v>
      </c>
      <c r="P6" s="24"/>
      <c r="Q6" s="25"/>
    </row>
    <row r="7" spans="2:17">
      <c r="B7" s="23"/>
      <c r="C7" s="162"/>
      <c r="D7" s="9" t="s">
        <v>9</v>
      </c>
      <c r="E7" s="10">
        <v>339352</v>
      </c>
      <c r="F7" s="11">
        <f t="shared" si="0"/>
        <v>0.37203244616880649</v>
      </c>
      <c r="G7" s="166"/>
      <c r="H7" s="24"/>
      <c r="I7" s="24"/>
      <c r="J7" s="24"/>
      <c r="K7" s="24"/>
      <c r="L7" s="24"/>
      <c r="M7" s="24"/>
      <c r="N7" s="24"/>
      <c r="O7" s="77">
        <f>E7+E14+E20</f>
        <v>600188</v>
      </c>
      <c r="P7" s="24"/>
      <c r="Q7" s="25"/>
    </row>
    <row r="8" spans="2:17">
      <c r="B8" s="23"/>
      <c r="C8" s="162"/>
      <c r="D8" s="9" t="s">
        <v>10</v>
      </c>
      <c r="E8" s="10">
        <v>159393</v>
      </c>
      <c r="F8" s="11">
        <f t="shared" si="0"/>
        <v>0.17474294447118205</v>
      </c>
      <c r="G8" s="166"/>
      <c r="H8" s="24"/>
      <c r="I8" s="24"/>
      <c r="J8" s="24"/>
      <c r="K8" s="24"/>
      <c r="L8" s="24"/>
      <c r="M8" s="24"/>
      <c r="N8" s="24"/>
      <c r="O8" s="77">
        <f>E8+E15+E21</f>
        <v>270595</v>
      </c>
      <c r="P8" s="24"/>
      <c r="Q8" s="25"/>
    </row>
    <row r="9" spans="2:17">
      <c r="B9" s="23"/>
      <c r="C9" s="162"/>
      <c r="D9" s="9" t="s">
        <v>11</v>
      </c>
      <c r="E9" s="10">
        <v>110047</v>
      </c>
      <c r="F9" s="11">
        <f t="shared" si="0"/>
        <v>0.12064480127872723</v>
      </c>
      <c r="G9" s="166"/>
      <c r="H9" s="24"/>
      <c r="I9" s="24"/>
      <c r="J9" s="24"/>
      <c r="K9" s="24"/>
      <c r="L9" s="24"/>
      <c r="M9" s="24"/>
      <c r="N9" s="24"/>
      <c r="O9" s="77">
        <f>E9+E16+E22</f>
        <v>177630</v>
      </c>
      <c r="P9" s="24"/>
      <c r="Q9" s="25"/>
    </row>
    <row r="10" spans="2:17">
      <c r="B10" s="23"/>
      <c r="C10" s="162"/>
      <c r="D10" s="9" t="s">
        <v>12</v>
      </c>
      <c r="E10" s="10">
        <v>2445</v>
      </c>
      <c r="F10" s="11">
        <f t="shared" si="0"/>
        <v>2.6804596138603333E-3</v>
      </c>
      <c r="G10" s="166"/>
      <c r="H10" s="24"/>
      <c r="I10" s="24"/>
      <c r="J10" s="24"/>
      <c r="K10" s="24"/>
      <c r="L10" s="24"/>
      <c r="M10" s="24"/>
      <c r="N10" s="24"/>
      <c r="O10" s="77">
        <f>E10+E17</f>
        <v>4981</v>
      </c>
      <c r="P10" s="24"/>
      <c r="Q10" s="25"/>
    </row>
    <row r="11" spans="2:17">
      <c r="B11" s="23"/>
      <c r="C11" s="163"/>
      <c r="D11" s="12" t="s">
        <v>13</v>
      </c>
      <c r="E11" s="13">
        <v>2</v>
      </c>
      <c r="F11" s="14">
        <f t="shared" si="0"/>
        <v>2.1926050011127471E-6</v>
      </c>
      <c r="G11" s="167"/>
      <c r="H11" s="24"/>
      <c r="I11" s="24"/>
      <c r="J11" s="24"/>
      <c r="K11" s="24"/>
      <c r="L11" s="24"/>
      <c r="M11" s="24"/>
      <c r="N11" s="24"/>
      <c r="O11" s="77">
        <f>E11</f>
        <v>2</v>
      </c>
      <c r="P11" s="24"/>
      <c r="Q11" s="25"/>
    </row>
    <row r="12" spans="2:17">
      <c r="B12" s="23"/>
      <c r="C12" s="160" t="s">
        <v>14</v>
      </c>
      <c r="D12" s="6" t="s">
        <v>7</v>
      </c>
      <c r="E12" s="7">
        <v>17818</v>
      </c>
      <c r="F12" s="8">
        <f t="shared" ref="F12:F17" si="1">E12/SUM($E$12:$E$17)</f>
        <v>2.5109779539010491E-2</v>
      </c>
      <c r="G12" s="164">
        <f>SUM(E12:E17)/E23</f>
        <v>0.43754478087737841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62"/>
      <c r="D13" s="9" t="s">
        <v>8</v>
      </c>
      <c r="E13" s="10">
        <v>249651</v>
      </c>
      <c r="F13" s="11">
        <f t="shared" si="1"/>
        <v>0.3518173516496525</v>
      </c>
      <c r="G13" s="166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62"/>
      <c r="D14" s="9" t="s">
        <v>9</v>
      </c>
      <c r="E14" s="10">
        <v>260827</v>
      </c>
      <c r="F14" s="11">
        <f t="shared" si="1"/>
        <v>0.36756698102040009</v>
      </c>
      <c r="G14" s="166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62"/>
      <c r="D15" s="9" t="s">
        <v>10</v>
      </c>
      <c r="E15" s="10">
        <v>111190</v>
      </c>
      <c r="F15" s="11">
        <f t="shared" si="1"/>
        <v>0.15669302878788732</v>
      </c>
      <c r="G15" s="166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62"/>
      <c r="D16" s="9" t="s">
        <v>11</v>
      </c>
      <c r="E16" s="10">
        <v>67582</v>
      </c>
      <c r="F16" s="11">
        <f t="shared" si="1"/>
        <v>9.5239034729229261E-2</v>
      </c>
      <c r="G16" s="166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63"/>
      <c r="D17" s="12" t="s">
        <v>12</v>
      </c>
      <c r="E17" s="13">
        <v>2536</v>
      </c>
      <c r="F17" s="14">
        <f t="shared" si="1"/>
        <v>3.5738242738203281E-3</v>
      </c>
      <c r="G17" s="167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60" t="s">
        <v>13</v>
      </c>
      <c r="D18" s="6" t="s">
        <v>8</v>
      </c>
      <c r="E18" s="7">
        <v>2</v>
      </c>
      <c r="F18" s="8">
        <f>E18/SUM($E$18:$E$22)</f>
        <v>0.08</v>
      </c>
      <c r="G18" s="164">
        <f>SUM(E18:E22)/E23</f>
        <v>1.5415104088948849E-5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>
      <c r="B19" s="23"/>
      <c r="C19" s="161"/>
      <c r="D19" s="154" t="s">
        <v>9</v>
      </c>
      <c r="E19" s="60">
        <v>1</v>
      </c>
      <c r="F19" s="11">
        <f t="shared" ref="F19:F22" si="2">E19/SUM($E$18:$E$22)</f>
        <v>0.04</v>
      </c>
      <c r="G19" s="165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2"/>
      <c r="D20" s="9" t="s">
        <v>10</v>
      </c>
      <c r="E20" s="10">
        <v>9</v>
      </c>
      <c r="F20" s="11">
        <f t="shared" si="2"/>
        <v>0.36</v>
      </c>
      <c r="G20" s="166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2"/>
      <c r="D21" s="9" t="s">
        <v>11</v>
      </c>
      <c r="E21" s="10">
        <v>12</v>
      </c>
      <c r="F21" s="11">
        <f t="shared" si="2"/>
        <v>0.48</v>
      </c>
      <c r="G21" s="166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3"/>
      <c r="D22" s="12" t="s">
        <v>12</v>
      </c>
      <c r="E22" s="13">
        <v>1</v>
      </c>
      <c r="F22" s="14">
        <f t="shared" si="2"/>
        <v>0.04</v>
      </c>
      <c r="G22" s="167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5" t="s">
        <v>15</v>
      </c>
      <c r="D23" s="16"/>
      <c r="E23" s="17">
        <f>SUM(E5:E22)</f>
        <v>1621786</v>
      </c>
      <c r="F23" s="18"/>
      <c r="G23" s="19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.75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s="29" customFormat="1"/>
  </sheetData>
  <mergeCells count="7">
    <mergeCell ref="C18:C22"/>
    <mergeCell ref="G18:G22"/>
    <mergeCell ref="C3:G3"/>
    <mergeCell ref="C5:C11"/>
    <mergeCell ref="G5:G11"/>
    <mergeCell ref="C12:C17"/>
    <mergeCell ref="G12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1" t="s">
        <v>84</v>
      </c>
      <c r="D3" s="171"/>
      <c r="E3" s="171"/>
      <c r="F3" s="171"/>
      <c r="G3" s="187"/>
      <c r="H3" s="188"/>
      <c r="I3" s="188"/>
      <c r="J3" s="188"/>
      <c r="K3" s="188"/>
      <c r="L3" s="188"/>
      <c r="M3" s="188"/>
      <c r="N3" s="188"/>
      <c r="O3" s="24"/>
      <c r="P3" s="24"/>
      <c r="Q3" s="25"/>
    </row>
    <row r="4" spans="2:17" ht="30">
      <c r="B4" s="23"/>
      <c r="C4" s="1" t="s">
        <v>1</v>
      </c>
      <c r="D4" s="2" t="s">
        <v>90</v>
      </c>
      <c r="E4" s="3" t="s">
        <v>3</v>
      </c>
      <c r="F4" s="5" t="s">
        <v>5</v>
      </c>
      <c r="G4" s="189"/>
      <c r="H4" s="188"/>
      <c r="I4" s="188"/>
      <c r="J4" s="188"/>
      <c r="K4" s="188"/>
      <c r="L4" s="188"/>
      <c r="M4" s="188"/>
      <c r="N4" s="188"/>
      <c r="O4" s="24"/>
      <c r="P4" s="24"/>
      <c r="Q4" s="25"/>
    </row>
    <row r="5" spans="2:17">
      <c r="B5" s="23"/>
      <c r="C5" s="160" t="s">
        <v>6</v>
      </c>
      <c r="D5" s="6" t="s">
        <v>13</v>
      </c>
      <c r="E5" s="7">
        <v>14032</v>
      </c>
      <c r="F5" s="47">
        <f t="shared" ref="F5:F10" si="0">E5/SUM($E$5:$E$10)</f>
        <v>1.5383316687807033E-2</v>
      </c>
      <c r="G5" s="190"/>
      <c r="H5" s="188"/>
      <c r="I5" s="188"/>
      <c r="J5" s="188"/>
      <c r="K5" s="188"/>
      <c r="L5" s="188"/>
      <c r="M5" s="188"/>
      <c r="N5" s="188"/>
      <c r="O5" s="77"/>
      <c r="P5" s="24"/>
      <c r="Q5" s="25"/>
    </row>
    <row r="6" spans="2:17">
      <c r="B6" s="23"/>
      <c r="C6" s="162"/>
      <c r="D6" s="9" t="s">
        <v>85</v>
      </c>
      <c r="E6" s="10">
        <v>16589</v>
      </c>
      <c r="F6" s="53">
        <f t="shared" si="0"/>
        <v>1.818656218172968E-2</v>
      </c>
      <c r="G6" s="78">
        <f>E6+E12+E17</f>
        <v>31366</v>
      </c>
      <c r="H6" s="188"/>
      <c r="I6" s="188"/>
      <c r="J6" s="188"/>
      <c r="K6" s="188"/>
      <c r="L6" s="188"/>
      <c r="M6" s="188"/>
      <c r="N6" s="188"/>
      <c r="O6" s="77"/>
      <c r="P6" s="24"/>
      <c r="Q6" s="25"/>
    </row>
    <row r="7" spans="2:17">
      <c r="B7" s="23"/>
      <c r="C7" s="162"/>
      <c r="D7" s="9" t="s">
        <v>86</v>
      </c>
      <c r="E7" s="10">
        <v>27083</v>
      </c>
      <c r="F7" s="53">
        <f t="shared" si="0"/>
        <v>2.9691160622568265E-2</v>
      </c>
      <c r="G7" s="78">
        <f>E7+E13+E19</f>
        <v>50325</v>
      </c>
      <c r="H7" s="188"/>
      <c r="I7" s="188"/>
      <c r="J7" s="188"/>
      <c r="K7" s="188"/>
      <c r="L7" s="188"/>
      <c r="M7" s="188"/>
      <c r="N7" s="188"/>
      <c r="O7" s="77"/>
      <c r="P7" s="24"/>
      <c r="Q7" s="25"/>
    </row>
    <row r="8" spans="2:17">
      <c r="B8" s="23"/>
      <c r="C8" s="162"/>
      <c r="D8" s="9" t="s">
        <v>87</v>
      </c>
      <c r="E8" s="10">
        <v>128223</v>
      </c>
      <c r="F8" s="53">
        <f t="shared" si="0"/>
        <v>0.14057119552883987</v>
      </c>
      <c r="G8" s="78">
        <f>E8+E14+E20</f>
        <v>248071</v>
      </c>
      <c r="H8" s="188"/>
      <c r="I8" s="188"/>
      <c r="J8" s="188"/>
      <c r="K8" s="188"/>
      <c r="L8" s="188"/>
      <c r="M8" s="188"/>
      <c r="N8" s="188"/>
      <c r="O8" s="77"/>
      <c r="P8" s="24"/>
      <c r="Q8" s="25"/>
    </row>
    <row r="9" spans="2:17">
      <c r="B9" s="23"/>
      <c r="C9" s="162"/>
      <c r="D9" s="9" t="s">
        <v>88</v>
      </c>
      <c r="E9" s="10">
        <v>575117</v>
      </c>
      <c r="F9" s="53">
        <f t="shared" si="0"/>
        <v>0.6305022052124799</v>
      </c>
      <c r="G9" s="78">
        <f>E9+E15+E21</f>
        <v>1009150</v>
      </c>
      <c r="H9" s="188"/>
      <c r="I9" s="188"/>
      <c r="J9" s="188"/>
      <c r="K9" s="188"/>
      <c r="L9" s="188"/>
      <c r="M9" s="188"/>
      <c r="N9" s="188"/>
      <c r="O9" s="77"/>
      <c r="P9" s="24"/>
      <c r="Q9" s="25"/>
    </row>
    <row r="10" spans="2:17" s="29" customFormat="1">
      <c r="B10" s="23"/>
      <c r="C10" s="163"/>
      <c r="D10" s="12" t="s">
        <v>89</v>
      </c>
      <c r="E10" s="13">
        <v>151113</v>
      </c>
      <c r="F10" s="54">
        <f t="shared" si="0"/>
        <v>0.16566555976657527</v>
      </c>
      <c r="G10" s="78">
        <f>E10+E16+E22</f>
        <v>258010</v>
      </c>
      <c r="H10" s="188"/>
      <c r="I10" s="188"/>
      <c r="J10" s="188"/>
      <c r="K10" s="188"/>
      <c r="L10" s="188"/>
      <c r="M10" s="188"/>
      <c r="N10" s="188"/>
      <c r="O10" s="77"/>
      <c r="P10" s="24"/>
      <c r="Q10" s="25"/>
    </row>
    <row r="11" spans="2:17" s="29" customFormat="1">
      <c r="B11" s="23"/>
      <c r="C11" s="160" t="s">
        <v>14</v>
      </c>
      <c r="D11" s="6" t="s">
        <v>13</v>
      </c>
      <c r="E11" s="7">
        <v>10831</v>
      </c>
      <c r="F11" s="47">
        <f t="shared" ref="F11:F16" si="1">E11/SUM($E$11:$E$16)</f>
        <v>1.5263442708891156E-2</v>
      </c>
      <c r="G11" s="79">
        <f>G6/$E$23</f>
        <v>1.9340406194158784E-2</v>
      </c>
      <c r="H11" s="188"/>
      <c r="I11" s="188"/>
      <c r="J11" s="188"/>
      <c r="K11" s="188"/>
      <c r="L11" s="188"/>
      <c r="M11" s="188"/>
      <c r="N11" s="188"/>
      <c r="O11" s="76"/>
      <c r="P11" s="24"/>
      <c r="Q11" s="25"/>
    </row>
    <row r="12" spans="2:17" s="29" customFormat="1">
      <c r="B12" s="23"/>
      <c r="C12" s="162"/>
      <c r="D12" s="9" t="s">
        <v>85</v>
      </c>
      <c r="E12" s="10">
        <v>14777</v>
      </c>
      <c r="F12" s="53">
        <f t="shared" si="1"/>
        <v>2.0824290731168371E-2</v>
      </c>
      <c r="G12" s="79">
        <f t="shared" ref="G12:G16" si="2">G7/$E$23</f>
        <v>3.1030604531054034E-2</v>
      </c>
      <c r="H12" s="188"/>
      <c r="I12" s="188"/>
      <c r="J12" s="188"/>
      <c r="K12" s="188"/>
      <c r="L12" s="188"/>
      <c r="M12" s="188"/>
      <c r="N12" s="188"/>
      <c r="O12" s="24"/>
      <c r="P12" s="24"/>
      <c r="Q12" s="25"/>
    </row>
    <row r="13" spans="2:17" s="29" customFormat="1">
      <c r="B13" s="23"/>
      <c r="C13" s="162"/>
      <c r="D13" s="9" t="s">
        <v>86</v>
      </c>
      <c r="E13" s="10">
        <v>23240</v>
      </c>
      <c r="F13" s="53">
        <f t="shared" si="1"/>
        <v>3.2750660932012787E-2</v>
      </c>
      <c r="G13" s="79">
        <f t="shared" si="2"/>
        <v>0.1529616114579852</v>
      </c>
      <c r="H13" s="188"/>
      <c r="I13" s="188"/>
      <c r="J13" s="188"/>
      <c r="K13" s="188"/>
      <c r="L13" s="188"/>
      <c r="M13" s="188"/>
      <c r="N13" s="188"/>
      <c r="O13" s="24"/>
      <c r="P13" s="24"/>
      <c r="Q13" s="25"/>
    </row>
    <row r="14" spans="2:17" s="29" customFormat="1">
      <c r="B14" s="23"/>
      <c r="C14" s="162"/>
      <c r="D14" s="9" t="s">
        <v>87</v>
      </c>
      <c r="E14" s="10">
        <v>119845</v>
      </c>
      <c r="F14" s="53">
        <f t="shared" si="1"/>
        <v>0.16888997243533013</v>
      </c>
      <c r="G14" s="79">
        <f t="shared" si="2"/>
        <v>0.62224609165450928</v>
      </c>
      <c r="H14" s="188"/>
      <c r="I14" s="188"/>
      <c r="J14" s="188"/>
      <c r="K14" s="188"/>
      <c r="L14" s="188"/>
      <c r="M14" s="188"/>
      <c r="N14" s="188"/>
      <c r="O14" s="24"/>
      <c r="P14" s="24"/>
      <c r="Q14" s="25"/>
    </row>
    <row r="15" spans="2:17" s="29" customFormat="1">
      <c r="B15" s="23"/>
      <c r="C15" s="162"/>
      <c r="D15" s="9" t="s">
        <v>88</v>
      </c>
      <c r="E15" s="10">
        <v>434019</v>
      </c>
      <c r="F15" s="53">
        <f t="shared" si="1"/>
        <v>0.61163550374575115</v>
      </c>
      <c r="G15" s="79">
        <f t="shared" si="2"/>
        <v>0.15909004023958773</v>
      </c>
      <c r="H15" s="188"/>
      <c r="I15" s="188"/>
      <c r="J15" s="188"/>
      <c r="K15" s="188"/>
      <c r="L15" s="188"/>
      <c r="M15" s="188"/>
      <c r="N15" s="188"/>
      <c r="O15" s="24"/>
      <c r="P15" s="24"/>
      <c r="Q15" s="25"/>
    </row>
    <row r="16" spans="2:17" s="29" customFormat="1">
      <c r="B16" s="23"/>
      <c r="C16" s="163"/>
      <c r="D16" s="12" t="s">
        <v>89</v>
      </c>
      <c r="E16" s="13">
        <v>106892</v>
      </c>
      <c r="F16" s="54">
        <f t="shared" si="1"/>
        <v>0.1506361294468464</v>
      </c>
      <c r="G16" s="79">
        <f t="shared" si="2"/>
        <v>1.192537498422035E-8</v>
      </c>
      <c r="H16" s="188"/>
      <c r="I16" s="188"/>
      <c r="J16" s="188"/>
      <c r="K16" s="188"/>
      <c r="L16" s="188"/>
      <c r="M16" s="188"/>
      <c r="N16" s="188"/>
      <c r="O16" s="24"/>
      <c r="P16" s="24"/>
      <c r="Q16" s="25"/>
    </row>
    <row r="17" spans="2:17" s="29" customFormat="1">
      <c r="B17" s="23"/>
      <c r="C17" s="160" t="s">
        <v>13</v>
      </c>
      <c r="D17" s="6" t="s">
        <v>13</v>
      </c>
      <c r="E17" s="7">
        <v>0</v>
      </c>
      <c r="F17" s="47">
        <f>E17/SUM($E$17:$E$22)</f>
        <v>0</v>
      </c>
      <c r="G17" s="190"/>
      <c r="H17" s="188"/>
      <c r="I17" s="188"/>
      <c r="J17" s="188"/>
      <c r="K17" s="188"/>
      <c r="L17" s="188"/>
      <c r="M17" s="188"/>
      <c r="N17" s="188"/>
      <c r="O17" s="24"/>
      <c r="P17" s="24"/>
      <c r="Q17" s="25"/>
    </row>
    <row r="18" spans="2:17" s="29" customFormat="1">
      <c r="B18" s="23"/>
      <c r="C18" s="161"/>
      <c r="D18" s="154" t="s">
        <v>85</v>
      </c>
      <c r="E18" s="60">
        <v>1</v>
      </c>
      <c r="F18" s="153">
        <f t="shared" ref="F18:F22" si="3">E18/SUM($E$17:$E$22)</f>
        <v>0.04</v>
      </c>
      <c r="G18" s="190"/>
      <c r="H18" s="188"/>
      <c r="I18" s="188"/>
      <c r="J18" s="188"/>
      <c r="K18" s="188"/>
      <c r="L18" s="188"/>
      <c r="M18" s="188"/>
      <c r="N18" s="188"/>
      <c r="O18" s="24"/>
      <c r="P18" s="24"/>
      <c r="Q18" s="25"/>
    </row>
    <row r="19" spans="2:17" s="29" customFormat="1">
      <c r="B19" s="23"/>
      <c r="C19" s="162"/>
      <c r="D19" s="9" t="s">
        <v>86</v>
      </c>
      <c r="E19" s="10">
        <v>2</v>
      </c>
      <c r="F19" s="53">
        <f t="shared" si="3"/>
        <v>0.08</v>
      </c>
      <c r="G19" s="190"/>
      <c r="H19" s="188"/>
      <c r="I19" s="188"/>
      <c r="J19" s="188"/>
      <c r="K19" s="188"/>
      <c r="L19" s="188"/>
      <c r="M19" s="188"/>
      <c r="N19" s="188"/>
      <c r="O19" s="24"/>
      <c r="P19" s="24"/>
      <c r="Q19" s="25"/>
    </row>
    <row r="20" spans="2:17" s="29" customFormat="1">
      <c r="B20" s="23"/>
      <c r="C20" s="162"/>
      <c r="D20" s="9" t="s">
        <v>87</v>
      </c>
      <c r="E20" s="10">
        <v>3</v>
      </c>
      <c r="F20" s="53">
        <f t="shared" si="3"/>
        <v>0.12</v>
      </c>
      <c r="G20" s="190"/>
      <c r="H20" s="188"/>
      <c r="I20" s="188"/>
      <c r="J20" s="188"/>
      <c r="K20" s="188"/>
      <c r="L20" s="188"/>
      <c r="M20" s="188"/>
      <c r="N20" s="188"/>
      <c r="O20" s="24"/>
      <c r="P20" s="24"/>
      <c r="Q20" s="25"/>
    </row>
    <row r="21" spans="2:17" s="29" customFormat="1">
      <c r="B21" s="23"/>
      <c r="C21" s="162"/>
      <c r="D21" s="9" t="s">
        <v>88</v>
      </c>
      <c r="E21" s="10">
        <v>14</v>
      </c>
      <c r="F21" s="53">
        <f t="shared" si="3"/>
        <v>0.56000000000000005</v>
      </c>
      <c r="G21" s="190"/>
      <c r="H21" s="188"/>
      <c r="I21" s="188"/>
      <c r="J21" s="188"/>
      <c r="K21" s="188"/>
      <c r="L21" s="188"/>
      <c r="M21" s="188"/>
      <c r="N21" s="188"/>
      <c r="O21" s="24"/>
      <c r="P21" s="24"/>
      <c r="Q21" s="25"/>
    </row>
    <row r="22" spans="2:17" s="29" customFormat="1">
      <c r="B22" s="23"/>
      <c r="C22" s="163"/>
      <c r="D22" s="12" t="s">
        <v>89</v>
      </c>
      <c r="E22" s="13">
        <v>5</v>
      </c>
      <c r="F22" s="54">
        <f t="shared" si="3"/>
        <v>0.2</v>
      </c>
      <c r="G22" s="190"/>
      <c r="H22" s="188"/>
      <c r="I22" s="188"/>
      <c r="J22" s="188"/>
      <c r="K22" s="188"/>
      <c r="L22" s="188"/>
      <c r="M22" s="188"/>
      <c r="N22" s="188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1621786</v>
      </c>
      <c r="F23" s="18"/>
      <c r="G23" s="191"/>
      <c r="H23" s="188"/>
      <c r="I23" s="188"/>
      <c r="J23" s="188"/>
      <c r="K23" s="188"/>
      <c r="L23" s="188"/>
      <c r="M23" s="188"/>
      <c r="N23" s="188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92"/>
      <c r="H24" s="192"/>
      <c r="I24" s="192"/>
      <c r="J24" s="192"/>
      <c r="K24" s="192"/>
      <c r="L24" s="192"/>
      <c r="M24" s="192"/>
      <c r="N24" s="192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72" t="s">
        <v>16</v>
      </c>
      <c r="D3" s="172"/>
      <c r="E3" s="172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29625</v>
      </c>
      <c r="E5" s="35">
        <f>D5/$D$10</f>
        <v>1.8266898345404386E-2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720961</v>
      </c>
      <c r="E6" s="38">
        <f t="shared" ref="E6:E9" si="0">D6/$D$10</f>
        <v>0.44454755436290611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323917</v>
      </c>
      <c r="E7" s="38">
        <f t="shared" si="0"/>
        <v>0.19972857084720178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499911</v>
      </c>
      <c r="E8" s="38">
        <f t="shared" si="0"/>
        <v>0.30824720400842037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47372</v>
      </c>
      <c r="E9" s="38">
        <f t="shared" si="0"/>
        <v>2.9209772436067396E-2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1621786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68" t="s">
        <v>23</v>
      </c>
      <c r="D3" s="169"/>
      <c r="E3" s="169"/>
      <c r="F3" s="169"/>
      <c r="G3" s="170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60" t="s">
        <v>20</v>
      </c>
      <c r="D5" s="6" t="s">
        <v>13</v>
      </c>
      <c r="E5" s="42">
        <v>17161</v>
      </c>
      <c r="F5" s="8">
        <f>E5/$E$11</f>
        <v>2.1892967995519604E-2</v>
      </c>
      <c r="G5" s="164">
        <f>SUM(E5:E7)/E11</f>
        <v>0.41323375760181358</v>
      </c>
      <c r="H5" s="25"/>
    </row>
    <row r="6" spans="2:8">
      <c r="B6" s="23"/>
      <c r="C6" s="162"/>
      <c r="D6" s="9" t="s">
        <v>27</v>
      </c>
      <c r="E6" s="37">
        <v>249767</v>
      </c>
      <c r="F6" s="11">
        <f t="shared" ref="F6:F10" si="0">E6/$E$11</f>
        <v>0.31863766315115344</v>
      </c>
      <c r="G6" s="166"/>
      <c r="H6" s="25"/>
    </row>
    <row r="7" spans="2:8">
      <c r="B7" s="23"/>
      <c r="C7" s="163"/>
      <c r="D7" s="12" t="s">
        <v>28</v>
      </c>
      <c r="E7" s="43">
        <v>56989</v>
      </c>
      <c r="F7" s="14">
        <f t="shared" si="0"/>
        <v>7.2703126455140529E-2</v>
      </c>
      <c r="G7" s="167"/>
      <c r="H7" s="25"/>
    </row>
    <row r="8" spans="2:8">
      <c r="B8" s="23"/>
      <c r="C8" s="160" t="s">
        <v>21</v>
      </c>
      <c r="D8" s="6" t="s">
        <v>13</v>
      </c>
      <c r="E8" s="42">
        <v>22808</v>
      </c>
      <c r="F8" s="8">
        <f>E8/$E$11</f>
        <v>2.9097069753616402E-2</v>
      </c>
      <c r="G8" s="164">
        <f>SUM(E8:E10)/E11</f>
        <v>0.63775628014732244</v>
      </c>
      <c r="H8" s="25"/>
    </row>
    <row r="9" spans="2:8">
      <c r="B9" s="23"/>
      <c r="C9" s="162"/>
      <c r="D9" s="9" t="s">
        <v>27</v>
      </c>
      <c r="E9" s="37">
        <v>355129</v>
      </c>
      <c r="F9" s="11">
        <f t="shared" si="0"/>
        <v>0.45305214330638544</v>
      </c>
      <c r="G9" s="166"/>
      <c r="H9" s="25"/>
    </row>
    <row r="10" spans="2:8">
      <c r="B10" s="23"/>
      <c r="C10" s="163"/>
      <c r="D10" s="12" t="s">
        <v>28</v>
      </c>
      <c r="E10" s="43">
        <v>121974</v>
      </c>
      <c r="F10" s="14">
        <f t="shared" si="0"/>
        <v>0.15560706708732056</v>
      </c>
      <c r="G10" s="167"/>
      <c r="H10" s="25"/>
    </row>
    <row r="11" spans="2:8">
      <c r="B11" s="23"/>
      <c r="C11" s="44" t="s">
        <v>15</v>
      </c>
      <c r="D11" s="45"/>
      <c r="E11" s="46">
        <f>E6+E7+E9+E10</f>
        <v>783859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178963</v>
      </c>
      <c r="F12" s="175">
        <f>E12/E11</f>
        <v>0.22831019354246107</v>
      </c>
      <c r="G12" s="176"/>
      <c r="H12" s="25"/>
    </row>
    <row r="13" spans="2:8">
      <c r="B13" s="23"/>
      <c r="C13" s="51" t="s">
        <v>27</v>
      </c>
      <c r="D13" s="52"/>
      <c r="E13" s="40">
        <f>E6+E9</f>
        <v>604896</v>
      </c>
      <c r="F13" s="173">
        <f>E13/E11</f>
        <v>0.77168980645753893</v>
      </c>
      <c r="G13" s="174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71" t="s">
        <v>30</v>
      </c>
      <c r="D3" s="171"/>
      <c r="E3" s="171"/>
      <c r="F3" s="171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60" t="s">
        <v>20</v>
      </c>
      <c r="D5" s="6" t="s">
        <v>13</v>
      </c>
      <c r="E5" s="7">
        <v>120064</v>
      </c>
      <c r="F5" s="47">
        <f>E5/SUM($E$5:$E$12)</f>
        <v>0.37066285499063034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62"/>
      <c r="D6" s="9" t="s">
        <v>32</v>
      </c>
      <c r="E6" s="10">
        <v>38404</v>
      </c>
      <c r="F6" s="53">
        <f t="shared" ref="F6:F12" si="0">E6/SUM($E$5:$E$12)</f>
        <v>0.11856123636610613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62"/>
      <c r="D7" s="9" t="s">
        <v>33</v>
      </c>
      <c r="E7" s="10">
        <v>78534</v>
      </c>
      <c r="F7" s="53">
        <f t="shared" si="0"/>
        <v>0.24245099824955157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62"/>
      <c r="D8" s="9" t="s">
        <v>34</v>
      </c>
      <c r="E8" s="10">
        <v>38328</v>
      </c>
      <c r="F8" s="53">
        <f t="shared" si="0"/>
        <v>0.11832660835954889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62"/>
      <c r="D9" s="9" t="s">
        <v>35</v>
      </c>
      <c r="E9" s="10">
        <v>23782</v>
      </c>
      <c r="F9" s="53">
        <f t="shared" si="0"/>
        <v>7.3420042788739093E-2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62"/>
      <c r="D10" s="9" t="s">
        <v>36</v>
      </c>
      <c r="E10" s="10">
        <v>17547</v>
      </c>
      <c r="F10" s="53">
        <f t="shared" si="0"/>
        <v>5.4171284619208004E-2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62"/>
      <c r="D11" s="9" t="s">
        <v>37</v>
      </c>
      <c r="E11" s="10">
        <v>5011</v>
      </c>
      <c r="F11" s="53">
        <f t="shared" si="0"/>
        <v>1.5470012379714557E-2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63"/>
      <c r="D12" s="12" t="s">
        <v>38</v>
      </c>
      <c r="E12" s="13">
        <v>2247</v>
      </c>
      <c r="F12" s="54">
        <f t="shared" si="0"/>
        <v>6.9369622465014187E-3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60" t="s">
        <v>21</v>
      </c>
      <c r="D13" s="6" t="s">
        <v>13</v>
      </c>
      <c r="E13" s="7">
        <v>170467</v>
      </c>
      <c r="F13" s="47">
        <f>E13/SUM($E$13:$E$20)</f>
        <v>0.34099469705607599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62"/>
      <c r="D14" s="9" t="s">
        <v>32</v>
      </c>
      <c r="E14" s="10">
        <v>98346</v>
      </c>
      <c r="F14" s="53">
        <f t="shared" ref="F14:F20" si="1">E14/SUM($E$13:$E$20)</f>
        <v>0.19672701740909881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62"/>
      <c r="D15" s="9" t="s">
        <v>33</v>
      </c>
      <c r="E15" s="10">
        <v>125595</v>
      </c>
      <c r="F15" s="53">
        <f t="shared" si="1"/>
        <v>0.25123471978012085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62"/>
      <c r="D16" s="9" t="s">
        <v>34</v>
      </c>
      <c r="E16" s="10">
        <v>54716</v>
      </c>
      <c r="F16" s="53">
        <f t="shared" si="1"/>
        <v>0.10945148236386076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62"/>
      <c r="D17" s="9" t="s">
        <v>35</v>
      </c>
      <c r="E17" s="10">
        <v>30949</v>
      </c>
      <c r="F17" s="53">
        <f t="shared" si="1"/>
        <v>6.1909019805525385E-2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62"/>
      <c r="D18" s="9" t="s">
        <v>36</v>
      </c>
      <c r="E18" s="10">
        <v>15704</v>
      </c>
      <c r="F18" s="53">
        <f t="shared" si="1"/>
        <v>3.1413591619308234E-2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62"/>
      <c r="D19" s="9" t="s">
        <v>37</v>
      </c>
      <c r="E19" s="10">
        <v>3097</v>
      </c>
      <c r="F19" s="53">
        <f t="shared" si="1"/>
        <v>6.195102728285635E-3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63"/>
      <c r="D20" s="12" t="s">
        <v>38</v>
      </c>
      <c r="E20" s="13">
        <v>1037</v>
      </c>
      <c r="F20" s="54">
        <f t="shared" si="1"/>
        <v>2.074369237724315E-3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823828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1" t="s">
        <v>67</v>
      </c>
      <c r="D3" s="171"/>
      <c r="E3" s="171"/>
      <c r="F3" s="171"/>
      <c r="G3" s="171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39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77" t="s">
        <v>19</v>
      </c>
      <c r="D5" s="56" t="s">
        <v>13</v>
      </c>
      <c r="E5" s="7">
        <v>171133</v>
      </c>
      <c r="F5" s="8">
        <f>E5/SUM($E$5:$E$10)</f>
        <v>0.23736790200856911</v>
      </c>
      <c r="G5" s="47">
        <f>E5/$E$23</f>
        <v>0.11078082508355511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78"/>
      <c r="D6" s="57" t="s">
        <v>40</v>
      </c>
      <c r="E6" s="10">
        <v>29454</v>
      </c>
      <c r="F6" s="11">
        <f t="shared" ref="F6:F10" si="0">E6/SUM($E$5:$E$10)</f>
        <v>4.0853804852134856E-2</v>
      </c>
      <c r="G6" s="53">
        <f t="shared" ref="G6:G22" si="1">E6/$E$23</f>
        <v>1.9066681598587251E-2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78"/>
      <c r="D7" s="57" t="s">
        <v>41</v>
      </c>
      <c r="E7" s="10">
        <v>153611</v>
      </c>
      <c r="F7" s="11">
        <f t="shared" si="0"/>
        <v>0.21306422954917117</v>
      </c>
      <c r="G7" s="53">
        <f t="shared" si="1"/>
        <v>9.9438175699076051E-2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78"/>
      <c r="D8" s="57" t="s">
        <v>42</v>
      </c>
      <c r="E8" s="10">
        <v>221283</v>
      </c>
      <c r="F8" s="11">
        <f t="shared" si="0"/>
        <v>0.30692783659587691</v>
      </c>
      <c r="G8" s="53">
        <f t="shared" si="1"/>
        <v>0.14324480560128278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78"/>
      <c r="D9" s="57" t="s">
        <v>43</v>
      </c>
      <c r="E9" s="10">
        <v>115919</v>
      </c>
      <c r="F9" s="11">
        <f t="shared" si="0"/>
        <v>0.16078400912115912</v>
      </c>
      <c r="G9" s="53">
        <f t="shared" si="1"/>
        <v>7.5038726971774133E-2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79"/>
      <c r="D10" s="58" t="s">
        <v>44</v>
      </c>
      <c r="E10" s="13">
        <v>29561</v>
      </c>
      <c r="F10" s="14">
        <f t="shared" si="0"/>
        <v>4.1002217873088838E-2</v>
      </c>
      <c r="G10" s="54">
        <f t="shared" si="1"/>
        <v>1.9135946721526371E-2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77" t="s">
        <v>20</v>
      </c>
      <c r="D11" s="59" t="s">
        <v>13</v>
      </c>
      <c r="E11" s="60">
        <v>66952</v>
      </c>
      <c r="F11" s="61">
        <f>E11/SUM($E$11:$E$16)</f>
        <v>0.20669492493447394</v>
      </c>
      <c r="G11" s="62">
        <f t="shared" si="1"/>
        <v>4.3340546831962166E-2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78"/>
      <c r="D12" s="57" t="s">
        <v>40</v>
      </c>
      <c r="E12" s="10">
        <v>6404</v>
      </c>
      <c r="F12" s="11">
        <f t="shared" ref="F12:F16" si="2">E12/SUM($E$11:$E$16)</f>
        <v>1.9770496763059673E-2</v>
      </c>
      <c r="G12" s="53">
        <f t="shared" si="1"/>
        <v>4.1455499747862007E-3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78"/>
      <c r="D13" s="57" t="s">
        <v>41</v>
      </c>
      <c r="E13" s="10">
        <v>18507</v>
      </c>
      <c r="F13" s="11">
        <f t="shared" si="2"/>
        <v>5.7135006807299403E-2</v>
      </c>
      <c r="G13" s="53">
        <f t="shared" si="1"/>
        <v>1.1980276918077485E-2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78"/>
      <c r="D14" s="57" t="s">
        <v>42</v>
      </c>
      <c r="E14" s="10">
        <v>107403</v>
      </c>
      <c r="F14" s="11">
        <f t="shared" si="2"/>
        <v>0.33157568142456245</v>
      </c>
      <c r="G14" s="53">
        <f t="shared" si="1"/>
        <v>6.9525999990937268E-2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78"/>
      <c r="D15" s="57" t="s">
        <v>43</v>
      </c>
      <c r="E15" s="10">
        <v>103107</v>
      </c>
      <c r="F15" s="11">
        <f t="shared" si="2"/>
        <v>0.31831302463285349</v>
      </c>
      <c r="G15" s="53">
        <f t="shared" si="1"/>
        <v>6.6745037671811488E-2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79"/>
      <c r="D16" s="58" t="s">
        <v>44</v>
      </c>
      <c r="E16" s="13">
        <v>21544</v>
      </c>
      <c r="F16" s="14">
        <f t="shared" si="2"/>
        <v>6.6510865437751032E-2</v>
      </c>
      <c r="G16" s="54">
        <f t="shared" si="1"/>
        <v>1.3946241201872878E-2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77" t="s">
        <v>21</v>
      </c>
      <c r="D17" s="59" t="s">
        <v>13</v>
      </c>
      <c r="E17" s="60">
        <v>113219</v>
      </c>
      <c r="F17" s="61">
        <f>E17/SUM($E$17:$E$22)</f>
        <v>0.22647831313973887</v>
      </c>
      <c r="G17" s="62">
        <f t="shared" si="1"/>
        <v>7.32909154583571E-2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78"/>
      <c r="D18" s="57" t="s">
        <v>40</v>
      </c>
      <c r="E18" s="10">
        <v>6660</v>
      </c>
      <c r="F18" s="11">
        <f t="shared" ref="F18:F22" si="3">E18/SUM($E$17:$E$22)</f>
        <v>1.3322371382106015E-2</v>
      </c>
      <c r="G18" s="53">
        <f t="shared" si="1"/>
        <v>4.3112683997620386E-3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78"/>
      <c r="D19" s="57" t="s">
        <v>41</v>
      </c>
      <c r="E19" s="10">
        <v>43105</v>
      </c>
      <c r="F19" s="11">
        <f t="shared" si="3"/>
        <v>8.6225348111963931E-2</v>
      </c>
      <c r="G19" s="53">
        <f t="shared" si="1"/>
        <v>2.7903487142904308E-2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78"/>
      <c r="D20" s="57" t="s">
        <v>42</v>
      </c>
      <c r="E20" s="10">
        <v>139965</v>
      </c>
      <c r="F20" s="11">
        <f t="shared" si="3"/>
        <v>0.27997983641088114</v>
      </c>
      <c r="G20" s="53">
        <f t="shared" si="1"/>
        <v>9.0604606842746807E-2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78"/>
      <c r="D21" s="57" t="s">
        <v>43</v>
      </c>
      <c r="E21" s="10">
        <v>152460</v>
      </c>
      <c r="F21" s="11">
        <f t="shared" si="3"/>
        <v>0.30497428542280525</v>
      </c>
      <c r="G21" s="53">
        <f t="shared" si="1"/>
        <v>9.8693090124282346E-2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79"/>
      <c r="D22" s="58" t="s">
        <v>44</v>
      </c>
      <c r="E22" s="13">
        <v>44502</v>
      </c>
      <c r="F22" s="14">
        <f t="shared" si="3"/>
        <v>8.901984553250479E-2</v>
      </c>
      <c r="G22" s="54">
        <f t="shared" si="1"/>
        <v>2.8807817766698236E-2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1544789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1" t="s">
        <v>46</v>
      </c>
      <c r="D3" s="171"/>
      <c r="E3" s="171"/>
      <c r="F3" s="171"/>
      <c r="G3" s="171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51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77" t="s">
        <v>19</v>
      </c>
      <c r="D5" s="64" t="s">
        <v>13</v>
      </c>
      <c r="E5" s="7">
        <v>145671</v>
      </c>
      <c r="F5" s="8">
        <f>E5/SUM($E$5:$E$9)</f>
        <v>0.20205115117183869</v>
      </c>
      <c r="G5" s="47">
        <f t="shared" ref="G5:G19" si="0">E5/$E$20</f>
        <v>9.4298315174434821E-2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78"/>
      <c r="D6" s="65" t="s">
        <v>47</v>
      </c>
      <c r="E6" s="10">
        <v>9764</v>
      </c>
      <c r="F6" s="11">
        <f>E6/SUM($E$5:$E$9)</f>
        <v>1.3543034921445127E-2</v>
      </c>
      <c r="G6" s="53">
        <f t="shared" si="0"/>
        <v>6.3206043025940762E-3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78"/>
      <c r="D7" s="65" t="s">
        <v>48</v>
      </c>
      <c r="E7" s="10">
        <v>7110</v>
      </c>
      <c r="F7" s="11">
        <f>E7/SUM($E$5:$E$9)</f>
        <v>9.8618371867549015E-3</v>
      </c>
      <c r="G7" s="53">
        <f t="shared" si="0"/>
        <v>4.6025703186648795E-3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78"/>
      <c r="D8" s="65" t="s">
        <v>49</v>
      </c>
      <c r="E8" s="10">
        <v>104197</v>
      </c>
      <c r="F8" s="11">
        <f>E8/SUM($E$5:$E$9)</f>
        <v>0.14452515462001411</v>
      </c>
      <c r="G8" s="53">
        <f t="shared" si="0"/>
        <v>6.7450635653153929E-2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79"/>
      <c r="D9" s="66" t="s">
        <v>50</v>
      </c>
      <c r="E9" s="13">
        <v>454219</v>
      </c>
      <c r="F9" s="14">
        <f>E9/SUM($E$5:$E$9)</f>
        <v>0.6300188220999472</v>
      </c>
      <c r="G9" s="54">
        <f t="shared" si="0"/>
        <v>0.29403303622695398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77" t="s">
        <v>20</v>
      </c>
      <c r="D10" s="64" t="s">
        <v>13</v>
      </c>
      <c r="E10" s="7">
        <v>58177</v>
      </c>
      <c r="F10" s="8">
        <f>E10/SUM($E$10:$E$14)</f>
        <v>0.17960465180895105</v>
      </c>
      <c r="G10" s="47">
        <f t="shared" si="0"/>
        <v>3.7660159413356778E-2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78"/>
      <c r="D11" s="65" t="s">
        <v>47</v>
      </c>
      <c r="E11" s="10">
        <v>3194</v>
      </c>
      <c r="F11" s="11">
        <f>E11/SUM($E$10:$E$14)</f>
        <v>9.8605506966290748E-3</v>
      </c>
      <c r="G11" s="53">
        <f t="shared" si="0"/>
        <v>2.0675962866126053E-3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78"/>
      <c r="D12" s="65" t="s">
        <v>48</v>
      </c>
      <c r="E12" s="10">
        <v>141804</v>
      </c>
      <c r="F12" s="11">
        <f>E12/SUM($E$10:$E$14)</f>
        <v>0.43777881370845001</v>
      </c>
      <c r="G12" s="53">
        <f t="shared" si="0"/>
        <v>9.1795060684663088E-2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78"/>
      <c r="D13" s="65" t="s">
        <v>49</v>
      </c>
      <c r="E13" s="10">
        <v>115162</v>
      </c>
      <c r="F13" s="11">
        <f>E13/SUM($E$10:$E$14)</f>
        <v>0.35552934856768864</v>
      </c>
      <c r="G13" s="53">
        <f t="shared" si="0"/>
        <v>7.4548692410419809E-2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79"/>
      <c r="D14" s="66" t="s">
        <v>50</v>
      </c>
      <c r="E14" s="13">
        <v>5580</v>
      </c>
      <c r="F14" s="14">
        <f>E14/SUM($E$10:$E$14)</f>
        <v>1.7226635218281227E-2</v>
      </c>
      <c r="G14" s="54">
        <f t="shared" si="0"/>
        <v>3.6121437943952214E-3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77" t="s">
        <v>21</v>
      </c>
      <c r="D15" s="64" t="s">
        <v>13</v>
      </c>
      <c r="E15" s="7">
        <v>103031</v>
      </c>
      <c r="F15" s="8">
        <f>E15/SUM($E$15:$E$19)</f>
        <v>0.20609868556603075</v>
      </c>
      <c r="G15" s="47">
        <f t="shared" si="0"/>
        <v>6.6695840014396782E-2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78"/>
      <c r="D16" s="65" t="s">
        <v>47</v>
      </c>
      <c r="E16" s="10">
        <v>3406</v>
      </c>
      <c r="F16" s="11">
        <f>E16/SUM($E$15:$E$19)</f>
        <v>6.8132127518698328E-3</v>
      </c>
      <c r="G16" s="53">
        <f t="shared" si="0"/>
        <v>2.2048318572957214E-3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78"/>
      <c r="D17" s="65" t="s">
        <v>48</v>
      </c>
      <c r="E17" s="10">
        <v>134479</v>
      </c>
      <c r="F17" s="11">
        <f>E17/SUM($E$15:$E$19)</f>
        <v>0.26900588304718243</v>
      </c>
      <c r="G17" s="53">
        <f t="shared" si="0"/>
        <v>8.7053312782522402E-2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78"/>
      <c r="D18" s="65" t="s">
        <v>49</v>
      </c>
      <c r="E18" s="10">
        <v>228442</v>
      </c>
      <c r="F18" s="11">
        <f>E18/SUM($E$15:$E$19)</f>
        <v>0.45696533983048981</v>
      </c>
      <c r="G18" s="53">
        <f t="shared" si="0"/>
        <v>0.14787909546222819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79"/>
      <c r="D19" s="66" t="s">
        <v>50</v>
      </c>
      <c r="E19" s="13">
        <v>30553</v>
      </c>
      <c r="F19" s="14">
        <f>E19/SUM($E$15:$E$19)</f>
        <v>6.1116878804427191E-2</v>
      </c>
      <c r="G19" s="54">
        <f t="shared" si="0"/>
        <v>1.9778105618307742E-2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1544789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2" t="s">
        <v>52</v>
      </c>
      <c r="D3" s="172"/>
      <c r="E3" s="172"/>
      <c r="F3" s="172"/>
      <c r="G3" s="172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53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0" t="s">
        <v>20</v>
      </c>
      <c r="D5" s="67" t="s">
        <v>55</v>
      </c>
      <c r="E5" s="34">
        <v>241141</v>
      </c>
      <c r="F5" s="61">
        <f t="shared" ref="F5:F28" si="0">E5/SUM(E5:E16)</f>
        <v>0.39221717101892439</v>
      </c>
      <c r="G5" s="35">
        <f t="shared" ref="G5:G28" si="1">E5/$E$29</f>
        <v>0.16020709774160352</v>
      </c>
      <c r="H5" s="24"/>
      <c r="I5" s="68">
        <f>G5+G17</f>
        <v>0.38153766020477242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1"/>
      <c r="D6" s="69" t="s">
        <v>56</v>
      </c>
      <c r="E6" s="37">
        <v>35112</v>
      </c>
      <c r="F6" s="11">
        <f t="shared" si="0"/>
        <v>4.9676224539024955E-2</v>
      </c>
      <c r="G6" s="38">
        <f t="shared" si="1"/>
        <v>2.3327396070776777E-2</v>
      </c>
      <c r="H6" s="24"/>
      <c r="I6" s="68">
        <f t="shared" ref="I6:I16" si="2">G6+G18</f>
        <v>6.4139709257944058E-2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1"/>
      <c r="D7" s="69" t="s">
        <v>57</v>
      </c>
      <c r="E7" s="37">
        <v>164514</v>
      </c>
      <c r="F7" s="11">
        <f t="shared" si="0"/>
        <v>0.224397962176134</v>
      </c>
      <c r="G7" s="38">
        <f t="shared" si="1"/>
        <v>0.10929833781008688</v>
      </c>
      <c r="H7" s="24"/>
      <c r="I7" s="68">
        <f t="shared" si="2"/>
        <v>0.26461034970498604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1"/>
      <c r="D8" s="69" t="s">
        <v>58</v>
      </c>
      <c r="E8" s="37">
        <v>103123</v>
      </c>
      <c r="F8" s="11">
        <f t="shared" si="0"/>
        <v>0.12851915642439998</v>
      </c>
      <c r="G8" s="38">
        <f t="shared" si="1"/>
        <v>6.8511935093606563E-2</v>
      </c>
      <c r="H8" s="24"/>
      <c r="I8" s="68">
        <f t="shared" si="2"/>
        <v>0.16410031205507902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1"/>
      <c r="D9" s="69" t="s">
        <v>59</v>
      </c>
      <c r="E9" s="37">
        <v>18216</v>
      </c>
      <c r="F9" s="11">
        <f t="shared" si="0"/>
        <v>2.1604722297008001E-2</v>
      </c>
      <c r="G9" s="38">
        <f t="shared" si="1"/>
        <v>1.2102182923936824E-2</v>
      </c>
      <c r="H9" s="24"/>
      <c r="I9" s="68">
        <f t="shared" si="2"/>
        <v>2.7985965826082281E-2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1"/>
      <c r="D10" s="69" t="s">
        <v>60</v>
      </c>
      <c r="E10" s="37">
        <v>4440</v>
      </c>
      <c r="F10" s="11">
        <f t="shared" si="0"/>
        <v>5.2306615726620178E-3</v>
      </c>
      <c r="G10" s="38">
        <f t="shared" si="1"/>
        <v>2.9498074320531125E-3</v>
      </c>
      <c r="H10" s="24"/>
      <c r="I10" s="68">
        <f t="shared" si="2"/>
        <v>9.0234875094922021E-3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1"/>
      <c r="D11" s="69" t="s">
        <v>61</v>
      </c>
      <c r="E11" s="37">
        <v>5357</v>
      </c>
      <c r="F11" s="11">
        <f t="shared" si="0"/>
        <v>6.2761922949400323E-3</v>
      </c>
      <c r="G11" s="38">
        <f t="shared" si="1"/>
        <v>3.5590356787181358E-3</v>
      </c>
      <c r="H11" s="24"/>
      <c r="I11" s="68">
        <f t="shared" si="2"/>
        <v>6.3201617344867695E-3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1"/>
      <c r="D12" s="69" t="s">
        <v>62</v>
      </c>
      <c r="E12" s="37">
        <v>1795</v>
      </c>
      <c r="F12" s="11">
        <f t="shared" si="0"/>
        <v>2.1059621607289092E-3</v>
      </c>
      <c r="G12" s="38">
        <f t="shared" si="1"/>
        <v>1.1925460226430938E-3</v>
      </c>
      <c r="H12" s="24"/>
      <c r="I12" s="68">
        <f t="shared" si="2"/>
        <v>3.0919828353097264E-3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1"/>
      <c r="D13" s="69" t="s">
        <v>63</v>
      </c>
      <c r="E13" s="37">
        <v>4014</v>
      </c>
      <c r="F13" s="11">
        <f t="shared" si="0"/>
        <v>4.7035057170912789E-3</v>
      </c>
      <c r="G13" s="38">
        <f t="shared" si="1"/>
        <v>2.6667853676263951E-3</v>
      </c>
      <c r="H13" s="24"/>
      <c r="I13" s="68">
        <f t="shared" si="2"/>
        <v>6.6895520345366648E-3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1"/>
      <c r="D14" s="69" t="s">
        <v>64</v>
      </c>
      <c r="E14" s="37">
        <v>6716</v>
      </c>
      <c r="F14" s="11">
        <f t="shared" si="0"/>
        <v>7.8508662722529855E-3</v>
      </c>
      <c r="G14" s="38">
        <f t="shared" si="1"/>
        <v>4.4619159265019605E-3</v>
      </c>
      <c r="H14" s="24"/>
      <c r="I14" s="68">
        <f t="shared" si="2"/>
        <v>1.2022458398746199E-2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1"/>
      <c r="D15" s="69" t="s">
        <v>65</v>
      </c>
      <c r="E15" s="37">
        <v>27787</v>
      </c>
      <c r="F15" s="11">
        <f t="shared" si="0"/>
        <v>3.2306295350251306E-2</v>
      </c>
      <c r="G15" s="38">
        <f t="shared" si="1"/>
        <v>1.8460878178932397E-2</v>
      </c>
      <c r="H15" s="24"/>
      <c r="I15" s="68">
        <f t="shared" si="2"/>
        <v>5.6165927996795074E-2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2"/>
      <c r="D16" s="70" t="s">
        <v>66</v>
      </c>
      <c r="E16" s="43">
        <v>2600</v>
      </c>
      <c r="F16" s="14">
        <f t="shared" si="0"/>
        <v>2.9243811278438199E-3</v>
      </c>
      <c r="G16" s="71">
        <f t="shared" si="1"/>
        <v>1.7273647124635342E-3</v>
      </c>
      <c r="H16" s="24"/>
      <c r="I16" s="68">
        <f t="shared" si="2"/>
        <v>4.3124324417695391E-3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80" t="s">
        <v>21</v>
      </c>
      <c r="D17" s="67" t="s">
        <v>55</v>
      </c>
      <c r="E17" s="34">
        <v>333143</v>
      </c>
      <c r="F17" s="61">
        <f t="shared" si="0"/>
        <v>0.37416326732317423</v>
      </c>
      <c r="G17" s="35">
        <f t="shared" si="1"/>
        <v>0.22133056246316893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81"/>
      <c r="D18" s="69" t="s">
        <v>56</v>
      </c>
      <c r="E18" s="37">
        <v>61430</v>
      </c>
      <c r="F18" s="11">
        <f t="shared" si="0"/>
        <v>2.9785571041229475E-2</v>
      </c>
      <c r="G18" s="38">
        <f t="shared" si="1"/>
        <v>4.0812313187167278E-2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81"/>
      <c r="D19" s="69" t="s">
        <v>57</v>
      </c>
      <c r="E19" s="37">
        <v>233773</v>
      </c>
      <c r="F19" s="11">
        <f t="shared" si="0"/>
        <v>0.11682937043785589</v>
      </c>
      <c r="G19" s="38">
        <f t="shared" si="1"/>
        <v>0.15531201189489915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81"/>
      <c r="D20" s="69" t="s">
        <v>58</v>
      </c>
      <c r="E20" s="37">
        <v>143878</v>
      </c>
      <c r="F20" s="11">
        <f t="shared" si="0"/>
        <v>8.1415568652193723E-2</v>
      </c>
      <c r="G20" s="38">
        <f t="shared" si="1"/>
        <v>9.558837696147246E-2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81"/>
      <c r="D21" s="69" t="s">
        <v>59</v>
      </c>
      <c r="E21" s="37">
        <v>23908</v>
      </c>
      <c r="F21" s="11">
        <f t="shared" si="0"/>
        <v>1.4727778198723979E-2</v>
      </c>
      <c r="G21" s="38">
        <f t="shared" si="1"/>
        <v>1.5883782902145455E-2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81"/>
      <c r="D22" s="69" t="s">
        <v>60</v>
      </c>
      <c r="E22" s="37">
        <v>9142</v>
      </c>
      <c r="F22" s="11">
        <f t="shared" si="0"/>
        <v>5.7158255591561683E-3</v>
      </c>
      <c r="G22" s="38">
        <f t="shared" si="1"/>
        <v>6.0736800774390887E-3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81"/>
      <c r="D23" s="69" t="s">
        <v>61</v>
      </c>
      <c r="E23" s="37">
        <v>4156</v>
      </c>
      <c r="F23" s="11">
        <f t="shared" si="0"/>
        <v>2.6133811908239887E-3</v>
      </c>
      <c r="G23" s="38">
        <f t="shared" si="1"/>
        <v>2.7611260557686341E-3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81"/>
      <c r="D24" s="69" t="s">
        <v>62</v>
      </c>
      <c r="E24" s="37">
        <v>2859</v>
      </c>
      <c r="F24" s="11">
        <f t="shared" si="0"/>
        <v>1.802510653348641E-3</v>
      </c>
      <c r="G24" s="38">
        <f t="shared" si="1"/>
        <v>1.8994368126666326E-3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81"/>
      <c r="D25" s="69" t="s">
        <v>63</v>
      </c>
      <c r="E25" s="37">
        <v>6055</v>
      </c>
      <c r="F25" s="11">
        <f t="shared" si="0"/>
        <v>3.8243828248262133E-3</v>
      </c>
      <c r="G25" s="38">
        <f t="shared" si="1"/>
        <v>4.0227666669102697E-3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81"/>
      <c r="D26" s="69" t="s">
        <v>64</v>
      </c>
      <c r="E26" s="37">
        <v>11380</v>
      </c>
      <c r="F26" s="11">
        <f t="shared" si="0"/>
        <v>7.2152862623612504E-3</v>
      </c>
      <c r="G26" s="38">
        <f t="shared" si="1"/>
        <v>7.5605424722442385E-3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81"/>
      <c r="D27" s="69" t="s">
        <v>65</v>
      </c>
      <c r="E27" s="37">
        <v>56753</v>
      </c>
      <c r="F27" s="11">
        <f t="shared" si="0"/>
        <v>3.6244744789813946E-2</v>
      </c>
      <c r="G27" s="38">
        <f t="shared" si="1"/>
        <v>3.7705049817862678E-2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82"/>
      <c r="D28" s="70" t="s">
        <v>66</v>
      </c>
      <c r="E28" s="43">
        <v>3891</v>
      </c>
      <c r="F28" s="14">
        <f t="shared" si="0"/>
        <v>2.5784023845086459E-3</v>
      </c>
      <c r="G28" s="71">
        <f t="shared" si="1"/>
        <v>2.5850677293060048E-3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1505183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2" t="s">
        <v>114</v>
      </c>
      <c r="D3" s="172"/>
      <c r="E3" s="172"/>
      <c r="F3" s="172"/>
      <c r="G3" s="172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115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0" t="s">
        <v>19</v>
      </c>
      <c r="D5" s="80" t="s">
        <v>55</v>
      </c>
      <c r="E5" s="42">
        <v>6940</v>
      </c>
      <c r="F5" s="8">
        <f>E5/SUM(E5:E16)</f>
        <v>0.38510626491315686</v>
      </c>
      <c r="G5" s="81">
        <f t="shared" ref="G5:G28" si="0">E5/$E$29</f>
        <v>7.6398987658371029E-3</v>
      </c>
      <c r="H5" s="24"/>
      <c r="I5" s="68">
        <f>G5+G17</f>
        <v>0.37438035907524198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1"/>
      <c r="D6" s="69" t="s">
        <v>56</v>
      </c>
      <c r="E6" s="37">
        <v>1127</v>
      </c>
      <c r="F6" s="11">
        <f>E6/SUM($E$5:$E$16)</f>
        <v>6.2538149936185561E-2</v>
      </c>
      <c r="G6" s="38">
        <f t="shared" si="0"/>
        <v>1.240657911973835E-3</v>
      </c>
      <c r="H6" s="24"/>
      <c r="I6" s="68">
        <f>G6+G18</f>
        <v>6.8865871339261045E-2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1"/>
      <c r="D7" s="69" t="s">
        <v>57</v>
      </c>
      <c r="E7" s="37">
        <v>4733</v>
      </c>
      <c r="F7" s="11">
        <f t="shared" ref="F7:F16" si="1">E7/SUM($E$5:$E$16)</f>
        <v>0.26263803340547137</v>
      </c>
      <c r="G7" s="38">
        <f t="shared" si="0"/>
        <v>5.2103228903036033E-3</v>
      </c>
      <c r="H7" s="24"/>
      <c r="I7" s="68">
        <f>G7+G19</f>
        <v>0.26255932205255678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1"/>
      <c r="D8" s="69" t="s">
        <v>58</v>
      </c>
      <c r="E8" s="37">
        <v>3051</v>
      </c>
      <c r="F8" s="11">
        <f t="shared" si="1"/>
        <v>0.16930248043948726</v>
      </c>
      <c r="G8" s="38">
        <f t="shared" si="0"/>
        <v>3.3586932470560521E-3</v>
      </c>
      <c r="H8" s="24"/>
      <c r="I8" s="68">
        <f>G8+G20</f>
        <v>0.16174678469246107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1"/>
      <c r="D9" s="69" t="s">
        <v>59</v>
      </c>
      <c r="E9" s="37">
        <v>271</v>
      </c>
      <c r="F9" s="11">
        <f t="shared" si="1"/>
        <v>1.5038011209144886E-2</v>
      </c>
      <c r="G9" s="38">
        <f t="shared" si="0"/>
        <v>2.9833034085617507E-4</v>
      </c>
      <c r="H9" s="24"/>
      <c r="I9" s="68">
        <f>G9+G21</f>
        <v>2.6617451334175118E-2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1"/>
      <c r="D10" s="69" t="s">
        <v>60</v>
      </c>
      <c r="E10" s="37">
        <v>143</v>
      </c>
      <c r="F10" s="11">
        <f t="shared" si="1"/>
        <v>7.9351867265967484E-3</v>
      </c>
      <c r="G10" s="38">
        <f t="shared" si="0"/>
        <v>1.5742154517502964E-4</v>
      </c>
      <c r="H10" s="24"/>
      <c r="I10" s="68">
        <f>G10+G22</f>
        <v>1.0221391936714338E-2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1"/>
      <c r="D11" s="69" t="s">
        <v>61</v>
      </c>
      <c r="E11" s="37">
        <v>47</v>
      </c>
      <c r="F11" s="11">
        <f t="shared" si="1"/>
        <v>2.6080683646856444E-3</v>
      </c>
      <c r="G11" s="38">
        <f t="shared" si="0"/>
        <v>5.1739948414170584E-5</v>
      </c>
      <c r="H11" s="24"/>
      <c r="I11" s="68">
        <f>G11+G23</f>
        <v>4.6268724081863603E-3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1"/>
      <c r="D12" s="69" t="s">
        <v>62</v>
      </c>
      <c r="E12" s="37">
        <v>38</v>
      </c>
      <c r="F12" s="11">
        <f t="shared" si="1"/>
        <v>2.1086510182564784E-3</v>
      </c>
      <c r="G12" s="38">
        <f t="shared" si="0"/>
        <v>4.1832298717840044E-5</v>
      </c>
      <c r="H12" s="24"/>
      <c r="I12" s="68">
        <f>G12+G24</f>
        <v>3.1891623522521738E-3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1"/>
      <c r="D13" s="69" t="s">
        <v>63</v>
      </c>
      <c r="E13" s="37">
        <v>106</v>
      </c>
      <c r="F13" s="11">
        <f t="shared" si="1"/>
        <v>5.8820265246101767E-3</v>
      </c>
      <c r="G13" s="38">
        <f t="shared" si="0"/>
        <v>1.1669009642344854E-4</v>
      </c>
      <c r="H13" s="24"/>
      <c r="I13" s="68">
        <f>G13+G25</f>
        <v>6.782336642121382E-3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1"/>
      <c r="D14" s="69" t="s">
        <v>64</v>
      </c>
      <c r="E14" s="37">
        <v>219</v>
      </c>
      <c r="F14" s="11">
        <f t="shared" si="1"/>
        <v>1.2152488763109705E-2</v>
      </c>
      <c r="G14" s="38">
        <f t="shared" si="0"/>
        <v>2.4108614261070973E-4</v>
      </c>
      <c r="H14" s="24"/>
      <c r="I14" s="68">
        <f>G14+G26</f>
        <v>1.2768758758637543E-2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4"/>
      <c r="D15" s="82" t="s">
        <v>65</v>
      </c>
      <c r="E15" s="83">
        <v>1258</v>
      </c>
      <c r="F15" s="11">
        <f t="shared" ref="F15" si="2">E15/SUM($E$5:$E$16)</f>
        <v>6.9807446867543421E-2</v>
      </c>
      <c r="G15" s="38">
        <f t="shared" ref="G15" si="3">E15/$E$29</f>
        <v>1.3848692575537573E-3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2"/>
      <c r="D16" s="70" t="s">
        <v>202</v>
      </c>
      <c r="E16" s="43">
        <v>88</v>
      </c>
      <c r="F16" s="14">
        <f t="shared" si="1"/>
        <v>4.8831918317518447E-3</v>
      </c>
      <c r="G16" s="71">
        <f t="shared" si="0"/>
        <v>9.6874797030787474E-5</v>
      </c>
      <c r="H16" s="24"/>
      <c r="I16" s="68">
        <f t="shared" ref="I16" si="4">G16+G28</f>
        <v>4.3802820157443556E-3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183" t="s">
        <v>21</v>
      </c>
      <c r="D17" s="67" t="s">
        <v>55</v>
      </c>
      <c r="E17" s="34">
        <v>333143</v>
      </c>
      <c r="F17" s="61">
        <f>E17/SUM($E$17:$E$28)</f>
        <v>0.37416326732317423</v>
      </c>
      <c r="G17" s="35">
        <f t="shared" si="0"/>
        <v>0.36674046030940488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81"/>
      <c r="D18" s="69" t="s">
        <v>56</v>
      </c>
      <c r="E18" s="37">
        <v>61430</v>
      </c>
      <c r="F18" s="61">
        <f t="shared" ref="F18:F28" si="5">E18/SUM($E$17:$E$28)</f>
        <v>6.899394407705578E-2</v>
      </c>
      <c r="G18" s="38">
        <f t="shared" si="0"/>
        <v>6.7625213427287209E-2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81"/>
      <c r="D19" s="69" t="s">
        <v>57</v>
      </c>
      <c r="E19" s="37">
        <v>233773</v>
      </c>
      <c r="F19" s="61">
        <f t="shared" si="5"/>
        <v>0.26255772893904544</v>
      </c>
      <c r="G19" s="38">
        <f t="shared" si="0"/>
        <v>0.25734899916225318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81"/>
      <c r="D20" s="69" t="s">
        <v>58</v>
      </c>
      <c r="E20" s="37">
        <v>143878</v>
      </c>
      <c r="F20" s="61">
        <f t="shared" si="5"/>
        <v>0.16159385782058655</v>
      </c>
      <c r="G20" s="38">
        <f t="shared" si="0"/>
        <v>0.158388091445405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81"/>
      <c r="D21" s="69" t="s">
        <v>59</v>
      </c>
      <c r="E21" s="37">
        <v>23908</v>
      </c>
      <c r="F21" s="61">
        <f t="shared" si="5"/>
        <v>2.685181857389304E-2</v>
      </c>
      <c r="G21" s="38">
        <f t="shared" si="0"/>
        <v>2.6319120993318942E-2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81"/>
      <c r="D22" s="69" t="s">
        <v>60</v>
      </c>
      <c r="E22" s="37">
        <v>9142</v>
      </c>
      <c r="F22" s="61">
        <f t="shared" si="5"/>
        <v>1.0267664606095458E-2</v>
      </c>
      <c r="G22" s="38">
        <f t="shared" si="0"/>
        <v>1.0063970391539308E-2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81"/>
      <c r="D23" s="69" t="s">
        <v>61</v>
      </c>
      <c r="E23" s="37">
        <v>4156</v>
      </c>
      <c r="F23" s="61">
        <f t="shared" si="5"/>
        <v>4.6677328924669354E-3</v>
      </c>
      <c r="G23" s="38">
        <f t="shared" si="0"/>
        <v>4.5751324597721899E-3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81"/>
      <c r="D24" s="69" t="s">
        <v>62</v>
      </c>
      <c r="E24" s="37">
        <v>2859</v>
      </c>
      <c r="F24" s="61">
        <f t="shared" si="5"/>
        <v>3.2110318430132261E-3</v>
      </c>
      <c r="G24" s="38">
        <f t="shared" si="0"/>
        <v>3.1473300535343339E-3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81"/>
      <c r="D25" s="69" t="s">
        <v>63</v>
      </c>
      <c r="E25" s="37">
        <v>6055</v>
      </c>
      <c r="F25" s="61">
        <f t="shared" si="5"/>
        <v>6.8005588700402533E-3</v>
      </c>
      <c r="G25" s="38">
        <f t="shared" si="0"/>
        <v>6.6656465456979338E-3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81"/>
      <c r="D26" s="69" t="s">
        <v>64</v>
      </c>
      <c r="E26" s="37">
        <v>11380</v>
      </c>
      <c r="F26" s="61">
        <f t="shared" si="5"/>
        <v>1.2781232029902242E-2</v>
      </c>
      <c r="G26" s="38">
        <f t="shared" si="0"/>
        <v>1.2527672616026834E-2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184"/>
      <c r="D27" s="82" t="s">
        <v>65</v>
      </c>
      <c r="E27" s="83">
        <v>56753</v>
      </c>
      <c r="F27" s="61">
        <f t="shared" si="5"/>
        <v>6.3741059876365733E-2</v>
      </c>
      <c r="G27" s="38">
        <f t="shared" si="0"/>
        <v>6.2476538135094108E-2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184"/>
      <c r="D28" s="82" t="s">
        <v>65</v>
      </c>
      <c r="E28" s="83">
        <v>3891</v>
      </c>
      <c r="F28" s="84">
        <f t="shared" si="5"/>
        <v>4.3701031483611274E-3</v>
      </c>
      <c r="G28" s="85">
        <f t="shared" si="0"/>
        <v>4.2834072187135684E-3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908389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71" t="s">
        <v>68</v>
      </c>
      <c r="D3" s="171"/>
      <c r="E3" s="171"/>
      <c r="F3" s="171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69</v>
      </c>
      <c r="D4" s="31" t="s">
        <v>83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185" t="s">
        <v>75</v>
      </c>
      <c r="D5" s="57" t="s">
        <v>70</v>
      </c>
      <c r="E5" s="10">
        <v>31347</v>
      </c>
      <c r="F5" s="53">
        <f>E5/SUM($E$5:$E$9)</f>
        <v>3.617252309897219E-2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185"/>
      <c r="D6" s="57" t="s">
        <v>71</v>
      </c>
      <c r="E6" s="10">
        <v>204871</v>
      </c>
      <c r="F6" s="53">
        <f>E6/SUM($E$5:$E$9)</f>
        <v>0.23640861900052734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185"/>
      <c r="D7" s="57" t="s">
        <v>72</v>
      </c>
      <c r="E7" s="10">
        <v>365708</v>
      </c>
      <c r="F7" s="53">
        <f>E7/SUM($E$5:$E$9)</f>
        <v>0.42200469191561935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185"/>
      <c r="D8" s="57" t="s">
        <v>73</v>
      </c>
      <c r="E8" s="10">
        <v>167280</v>
      </c>
      <c r="F8" s="53">
        <f>E8/SUM($E$5:$E$9)</f>
        <v>0.19303090133014539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186"/>
      <c r="D9" s="58" t="s">
        <v>74</v>
      </c>
      <c r="E9" s="13">
        <v>97391</v>
      </c>
      <c r="F9" s="54">
        <f>E9/SUM($E$5:$E$9)</f>
        <v>0.11238326465473571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185" t="s">
        <v>76</v>
      </c>
      <c r="D10" s="57" t="s">
        <v>70</v>
      </c>
      <c r="E10" s="10">
        <v>31983</v>
      </c>
      <c r="F10" s="53">
        <f>E10/SUM($E$10:$E$14)</f>
        <v>3.6500357208886169E-2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185"/>
      <c r="D11" s="57" t="s">
        <v>71</v>
      </c>
      <c r="E11" s="10">
        <v>233003</v>
      </c>
      <c r="F11" s="53">
        <f>E11/SUM($E$10:$E$14)</f>
        <v>0.26591291407129114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185"/>
      <c r="D12" s="57" t="s">
        <v>72</v>
      </c>
      <c r="E12" s="10">
        <v>381843</v>
      </c>
      <c r="F12" s="53">
        <f>E12/SUM($E$10:$E$14)</f>
        <v>0.43577544000602575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185"/>
      <c r="D13" s="57" t="s">
        <v>73</v>
      </c>
      <c r="E13" s="10">
        <v>154897</v>
      </c>
      <c r="F13" s="53">
        <f>E13/SUM($E$10:$E$14)</f>
        <v>0.17677503144122944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186"/>
      <c r="D14" s="58" t="s">
        <v>74</v>
      </c>
      <c r="E14" s="13">
        <v>74512</v>
      </c>
      <c r="F14" s="54">
        <f>E14/SUM($E$10:$E$14)</f>
        <v>8.50362572725675E-2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185" t="s">
        <v>77</v>
      </c>
      <c r="D15" s="57" t="s">
        <v>70</v>
      </c>
      <c r="E15" s="10">
        <v>32151</v>
      </c>
      <c r="F15" s="53">
        <f>E15/SUM($E$15:$E$19)</f>
        <v>3.6367852497030714E-2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185"/>
      <c r="D16" s="57" t="s">
        <v>71</v>
      </c>
      <c r="E16" s="10">
        <v>195903</v>
      </c>
      <c r="F16" s="53">
        <f>E16/SUM($E$15:$E$19)</f>
        <v>0.22159719472880493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185"/>
      <c r="D17" s="57" t="s">
        <v>72</v>
      </c>
      <c r="E17" s="10">
        <v>359706</v>
      </c>
      <c r="F17" s="53">
        <f>E17/SUM($E$15:$E$19)</f>
        <v>0.40688422600531643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185"/>
      <c r="D18" s="57" t="s">
        <v>73</v>
      </c>
      <c r="E18" s="10">
        <v>180484</v>
      </c>
      <c r="F18" s="53">
        <f>E18/SUM($E$15:$E$19)</f>
        <v>0.20415587353656467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186"/>
      <c r="D19" s="58" t="s">
        <v>74</v>
      </c>
      <c r="E19" s="13">
        <v>115806</v>
      </c>
      <c r="F19" s="54">
        <f>E19/SUM($E$15:$E$19)</f>
        <v>0.13099485323228324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185" t="s">
        <v>78</v>
      </c>
      <c r="D20" s="57" t="s">
        <v>70</v>
      </c>
      <c r="E20" s="10">
        <v>38205</v>
      </c>
      <c r="F20" s="53">
        <f>E20/SUM($E$20:$E$24)</f>
        <v>4.2235303871984084E-2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185"/>
      <c r="D21" s="57" t="s">
        <v>71</v>
      </c>
      <c r="E21" s="10">
        <v>210076</v>
      </c>
      <c r="F21" s="53">
        <f t="shared" ref="F21:F24" si="0">E21/SUM($E$20:$E$24)</f>
        <v>0.23223723848216013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185"/>
      <c r="D22" s="57" t="s">
        <v>72</v>
      </c>
      <c r="E22" s="10">
        <v>376170</v>
      </c>
      <c r="F22" s="53">
        <f t="shared" si="0"/>
        <v>0.41585274852831439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185"/>
      <c r="D23" s="57" t="s">
        <v>73</v>
      </c>
      <c r="E23" s="10">
        <v>166237</v>
      </c>
      <c r="F23" s="53">
        <f t="shared" si="0"/>
        <v>0.18377359533482573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186"/>
      <c r="D24" s="58" t="s">
        <v>74</v>
      </c>
      <c r="E24" s="73">
        <v>113887</v>
      </c>
      <c r="F24" s="74">
        <f t="shared" si="0"/>
        <v>0.12590111378271565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185" t="s">
        <v>79</v>
      </c>
      <c r="D25" s="57" t="s">
        <v>70</v>
      </c>
      <c r="E25" s="7">
        <v>46423</v>
      </c>
      <c r="F25" s="47">
        <f>E25/SUM($E$25:$E$29)</f>
        <v>5.2054868250937143E-2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185"/>
      <c r="D26" s="57" t="s">
        <v>71</v>
      </c>
      <c r="E26" s="10">
        <v>252853</v>
      </c>
      <c r="F26" s="53">
        <f t="shared" ref="F26:F29" si="1">E26/SUM($E$25:$E$29)</f>
        <v>0.28352819942386764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185"/>
      <c r="D27" s="57" t="s">
        <v>72</v>
      </c>
      <c r="E27" s="10">
        <v>379136</v>
      </c>
      <c r="F27" s="53">
        <f t="shared" si="1"/>
        <v>0.42513139024163243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185"/>
      <c r="D28" s="57" t="s">
        <v>73</v>
      </c>
      <c r="E28" s="10">
        <v>138635</v>
      </c>
      <c r="F28" s="53">
        <f t="shared" si="1"/>
        <v>0.15545369019599489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186"/>
      <c r="D29" s="58" t="s">
        <v>74</v>
      </c>
      <c r="E29" s="13">
        <v>74762</v>
      </c>
      <c r="F29" s="54">
        <f t="shared" si="1"/>
        <v>8.3831851887567851E-2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185" t="s">
        <v>80</v>
      </c>
      <c r="D30" s="57" t="s">
        <v>70</v>
      </c>
      <c r="E30" s="7">
        <v>46428</v>
      </c>
      <c r="F30" s="47">
        <f>E30/SUM($E$30:$E$34)</f>
        <v>5.5482261163851208E-2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185"/>
      <c r="D31" s="57" t="s">
        <v>71</v>
      </c>
      <c r="E31" s="10">
        <v>307257</v>
      </c>
      <c r="F31" s="53">
        <f t="shared" ref="F31:F34" si="2">E31/SUM($E$30:$E$34)</f>
        <v>0.3671774170419021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185"/>
      <c r="D32" s="57" t="s">
        <v>72</v>
      </c>
      <c r="E32" s="10">
        <v>348888</v>
      </c>
      <c r="F32" s="53">
        <f t="shared" si="2"/>
        <v>0.41692718042848537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185"/>
      <c r="D33" s="57" t="s">
        <v>73</v>
      </c>
      <c r="E33" s="10">
        <v>88657</v>
      </c>
      <c r="F33" s="53">
        <f t="shared" si="2"/>
        <v>0.10594664486955192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186"/>
      <c r="D34" s="58" t="s">
        <v>74</v>
      </c>
      <c r="E34" s="13">
        <v>45578</v>
      </c>
      <c r="F34" s="54">
        <f t="shared" si="2"/>
        <v>5.4466496496209403E-2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185" t="s">
        <v>81</v>
      </c>
      <c r="D35" s="57" t="s">
        <v>70</v>
      </c>
      <c r="E35" s="7">
        <v>71239</v>
      </c>
      <c r="F35" s="47">
        <f>E35/SUM($E$35:$E$39)</f>
        <v>9.3512572655720841E-2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185"/>
      <c r="D36" s="57" t="s">
        <v>71</v>
      </c>
      <c r="E36" s="10">
        <v>335724</v>
      </c>
      <c r="F36" s="53">
        <f t="shared" ref="F36:F39" si="3">E36/SUM($E$35:$E$39)</f>
        <v>0.4406914041784587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185"/>
      <c r="D37" s="57" t="s">
        <v>72</v>
      </c>
      <c r="E37" s="10">
        <v>274651</v>
      </c>
      <c r="F37" s="53">
        <f t="shared" si="3"/>
        <v>0.3605233312155755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185"/>
      <c r="D38" s="57" t="s">
        <v>73</v>
      </c>
      <c r="E38" s="10">
        <v>47478</v>
      </c>
      <c r="F38" s="53">
        <f t="shared" si="3"/>
        <v>6.2322462759841012E-2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186"/>
      <c r="D39" s="58" t="s">
        <v>74</v>
      </c>
      <c r="E39" s="13">
        <v>32720</v>
      </c>
      <c r="F39" s="54">
        <f t="shared" si="3"/>
        <v>4.2950229190403928E-2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185" t="s">
        <v>82</v>
      </c>
      <c r="D40" s="57" t="s">
        <v>70</v>
      </c>
      <c r="E40" s="7">
        <v>104977</v>
      </c>
      <c r="F40" s="47">
        <f>E40/SUM($E$40:$E$44)</f>
        <v>0.13843473811640034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185"/>
      <c r="D41" s="57" t="s">
        <v>71</v>
      </c>
      <c r="E41" s="10">
        <v>330931</v>
      </c>
      <c r="F41" s="53">
        <f t="shared" ref="F41:F44" si="4">E41/SUM($E$40:$E$44)</f>
        <v>0.43640365336786607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185"/>
      <c r="D42" s="57" t="s">
        <v>72</v>
      </c>
      <c r="E42" s="10">
        <v>235511</v>
      </c>
      <c r="F42" s="53">
        <f t="shared" si="4"/>
        <v>0.31057187392030217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185"/>
      <c r="D43" s="57" t="s">
        <v>73</v>
      </c>
      <c r="E43" s="10">
        <v>51652</v>
      </c>
      <c r="F43" s="53">
        <f t="shared" si="4"/>
        <v>6.8114264012005585E-2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186"/>
      <c r="D44" s="58" t="s">
        <v>74</v>
      </c>
      <c r="E44" s="13">
        <v>35243</v>
      </c>
      <c r="F44" s="54">
        <f t="shared" si="4"/>
        <v>4.6475470583425861E-2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55" t="s">
        <v>192</v>
      </c>
      <c r="D3" s="156"/>
      <c r="E3" s="156"/>
      <c r="F3" s="156"/>
      <c r="G3" s="157"/>
      <c r="H3" s="101"/>
    </row>
    <row r="4" spans="1:9" s="93" customFormat="1" ht="30" customHeight="1">
      <c r="A4" s="121"/>
      <c r="B4" s="102"/>
      <c r="C4" s="103" t="s">
        <v>134</v>
      </c>
      <c r="D4" s="104" t="s">
        <v>133</v>
      </c>
      <c r="E4" s="104" t="s">
        <v>155</v>
      </c>
      <c r="F4" s="104" t="s">
        <v>156</v>
      </c>
      <c r="G4" s="96" t="s">
        <v>3</v>
      </c>
      <c r="H4" s="105"/>
      <c r="I4" s="121"/>
    </row>
    <row r="5" spans="1:9" ht="15" customHeight="1">
      <c r="B5" s="100"/>
      <c r="C5" s="106" t="s">
        <v>135</v>
      </c>
      <c r="D5" s="107" t="s">
        <v>193</v>
      </c>
      <c r="E5" s="108" t="s">
        <v>157</v>
      </c>
      <c r="F5" s="108" t="s">
        <v>158</v>
      </c>
      <c r="G5" s="124">
        <v>2463</v>
      </c>
      <c r="H5" s="101"/>
    </row>
    <row r="6" spans="1:9" ht="15" customHeight="1">
      <c r="B6" s="100"/>
      <c r="C6" s="109" t="s">
        <v>136</v>
      </c>
      <c r="D6" s="110" t="s">
        <v>117</v>
      </c>
      <c r="E6" s="112" t="s">
        <v>159</v>
      </c>
      <c r="F6" s="111" t="s">
        <v>160</v>
      </c>
      <c r="G6" s="125">
        <v>2266</v>
      </c>
      <c r="H6" s="101"/>
    </row>
    <row r="7" spans="1:9" ht="15" customHeight="1">
      <c r="B7" s="100"/>
      <c r="C7" s="109" t="s">
        <v>137</v>
      </c>
      <c r="D7" s="110" t="s">
        <v>119</v>
      </c>
      <c r="E7" s="111" t="s">
        <v>163</v>
      </c>
      <c r="F7" s="111" t="s">
        <v>164</v>
      </c>
      <c r="G7" s="125">
        <v>2008</v>
      </c>
      <c r="H7" s="101"/>
    </row>
    <row r="8" spans="1:9" ht="15" customHeight="1">
      <c r="B8" s="100"/>
      <c r="C8" s="109" t="s">
        <v>138</v>
      </c>
      <c r="D8" s="110" t="s">
        <v>118</v>
      </c>
      <c r="E8" s="111" t="s">
        <v>161</v>
      </c>
      <c r="F8" s="111" t="s">
        <v>162</v>
      </c>
      <c r="G8" s="125">
        <v>2005</v>
      </c>
      <c r="H8" s="101"/>
    </row>
    <row r="9" spans="1:9" ht="15" customHeight="1">
      <c r="B9" s="100"/>
      <c r="C9" s="109" t="s">
        <v>139</v>
      </c>
      <c r="D9" s="110" t="s">
        <v>120</v>
      </c>
      <c r="E9" s="111" t="s">
        <v>165</v>
      </c>
      <c r="F9" s="111" t="s">
        <v>166</v>
      </c>
      <c r="G9" s="125">
        <v>1732</v>
      </c>
      <c r="H9" s="101"/>
    </row>
    <row r="10" spans="1:9" ht="15" customHeight="1">
      <c r="B10" s="100"/>
      <c r="C10" s="109" t="s">
        <v>140</v>
      </c>
      <c r="D10" s="110" t="s">
        <v>121</v>
      </c>
      <c r="E10" s="111" t="s">
        <v>167</v>
      </c>
      <c r="F10" s="111" t="s">
        <v>168</v>
      </c>
      <c r="G10" s="125">
        <v>1505</v>
      </c>
      <c r="H10" s="101"/>
    </row>
    <row r="11" spans="1:9" ht="15" customHeight="1">
      <c r="B11" s="100"/>
      <c r="C11" s="109" t="s">
        <v>141</v>
      </c>
      <c r="D11" s="110" t="s">
        <v>122</v>
      </c>
      <c r="E11" s="111" t="s">
        <v>169</v>
      </c>
      <c r="F11" s="111" t="s">
        <v>170</v>
      </c>
      <c r="G11" s="125">
        <v>1494</v>
      </c>
      <c r="H11" s="101"/>
    </row>
    <row r="12" spans="1:9" ht="15" customHeight="1">
      <c r="B12" s="100"/>
      <c r="C12" s="109" t="s">
        <v>142</v>
      </c>
      <c r="D12" s="110" t="s">
        <v>123</v>
      </c>
      <c r="E12" s="111" t="s">
        <v>171</v>
      </c>
      <c r="F12" s="111" t="s">
        <v>172</v>
      </c>
      <c r="G12" s="125">
        <v>1485</v>
      </c>
      <c r="H12" s="101"/>
    </row>
    <row r="13" spans="1:9" ht="15" customHeight="1">
      <c r="B13" s="100"/>
      <c r="C13" s="109" t="s">
        <v>143</v>
      </c>
      <c r="D13" s="110" t="s">
        <v>124</v>
      </c>
      <c r="E13" s="111" t="s">
        <v>173</v>
      </c>
      <c r="F13" s="111" t="s">
        <v>174</v>
      </c>
      <c r="G13" s="125">
        <v>1439</v>
      </c>
      <c r="H13" s="101"/>
    </row>
    <row r="14" spans="1:9" ht="15" customHeight="1">
      <c r="B14" s="100"/>
      <c r="C14" s="109" t="s">
        <v>144</v>
      </c>
      <c r="D14" s="110" t="s">
        <v>127</v>
      </c>
      <c r="E14" s="111" t="s">
        <v>176</v>
      </c>
      <c r="F14" s="111" t="s">
        <v>177</v>
      </c>
      <c r="G14" s="125">
        <v>1391</v>
      </c>
      <c r="H14" s="101"/>
    </row>
    <row r="15" spans="1:9" ht="15" customHeight="1">
      <c r="B15" s="100"/>
      <c r="C15" s="109" t="s">
        <v>145</v>
      </c>
      <c r="D15" s="110" t="s">
        <v>125</v>
      </c>
      <c r="E15" s="111" t="s">
        <v>173</v>
      </c>
      <c r="F15" s="111" t="s">
        <v>175</v>
      </c>
      <c r="G15" s="125">
        <v>1385</v>
      </c>
      <c r="H15" s="101"/>
    </row>
    <row r="16" spans="1:9" ht="15" customHeight="1">
      <c r="B16" s="100"/>
      <c r="C16" s="109" t="s">
        <v>146</v>
      </c>
      <c r="D16" s="110" t="s">
        <v>128</v>
      </c>
      <c r="E16" s="111" t="s">
        <v>178</v>
      </c>
      <c r="F16" s="111" t="s">
        <v>179</v>
      </c>
      <c r="G16" s="125">
        <v>1346</v>
      </c>
      <c r="H16" s="101"/>
    </row>
    <row r="17" spans="2:8" ht="15" customHeight="1">
      <c r="B17" s="100"/>
      <c r="C17" s="109" t="s">
        <v>147</v>
      </c>
      <c r="D17" s="110" t="s">
        <v>129</v>
      </c>
      <c r="E17" s="111" t="s">
        <v>180</v>
      </c>
      <c r="F17" s="112" t="s">
        <v>181</v>
      </c>
      <c r="G17" s="125">
        <v>1326</v>
      </c>
      <c r="H17" s="101"/>
    </row>
    <row r="18" spans="2:8" ht="15" customHeight="1">
      <c r="B18" s="100"/>
      <c r="C18" s="109" t="s">
        <v>148</v>
      </c>
      <c r="D18" s="110" t="s">
        <v>130</v>
      </c>
      <c r="E18" s="111" t="s">
        <v>182</v>
      </c>
      <c r="F18" s="111" t="s">
        <v>183</v>
      </c>
      <c r="G18" s="125">
        <v>1320</v>
      </c>
      <c r="H18" s="101"/>
    </row>
    <row r="19" spans="2:8" ht="15" customHeight="1">
      <c r="B19" s="100"/>
      <c r="C19" s="109" t="s">
        <v>149</v>
      </c>
      <c r="D19" s="110" t="s">
        <v>126</v>
      </c>
      <c r="E19" s="111" t="s">
        <v>169</v>
      </c>
      <c r="F19" s="112" t="s">
        <v>196</v>
      </c>
      <c r="G19" s="125">
        <v>1319</v>
      </c>
      <c r="H19" s="101"/>
    </row>
    <row r="20" spans="2:8" ht="15" customHeight="1">
      <c r="B20" s="100"/>
      <c r="C20" s="109" t="s">
        <v>150</v>
      </c>
      <c r="D20" s="110" t="s">
        <v>131</v>
      </c>
      <c r="E20" s="111" t="s">
        <v>184</v>
      </c>
      <c r="F20" s="111" t="s">
        <v>185</v>
      </c>
      <c r="G20" s="125">
        <v>1307</v>
      </c>
      <c r="H20" s="101"/>
    </row>
    <row r="21" spans="2:8" ht="15" customHeight="1">
      <c r="B21" s="100"/>
      <c r="C21" s="109" t="s">
        <v>151</v>
      </c>
      <c r="D21" s="110" t="s">
        <v>132</v>
      </c>
      <c r="E21" s="111" t="s">
        <v>186</v>
      </c>
      <c r="F21" s="112" t="s">
        <v>204</v>
      </c>
      <c r="G21" s="125">
        <v>1306</v>
      </c>
      <c r="H21" s="101"/>
    </row>
    <row r="22" spans="2:8" ht="15" customHeight="1">
      <c r="B22" s="100"/>
      <c r="C22" s="109" t="s">
        <v>152</v>
      </c>
      <c r="D22" s="110" t="s">
        <v>195</v>
      </c>
      <c r="E22" s="111" t="s">
        <v>199</v>
      </c>
      <c r="F22" s="111" t="s">
        <v>200</v>
      </c>
      <c r="G22" s="125">
        <v>1273</v>
      </c>
      <c r="H22" s="101"/>
    </row>
    <row r="23" spans="2:8" ht="15" customHeight="1">
      <c r="B23" s="100"/>
      <c r="C23" s="109" t="s">
        <v>153</v>
      </c>
      <c r="D23" s="110" t="s">
        <v>203</v>
      </c>
      <c r="E23" s="111" t="s">
        <v>159</v>
      </c>
      <c r="F23" s="111" t="s">
        <v>205</v>
      </c>
      <c r="G23" s="125">
        <v>1271</v>
      </c>
      <c r="H23" s="101"/>
    </row>
    <row r="24" spans="2:8" ht="15" customHeight="1">
      <c r="B24" s="100"/>
      <c r="C24" s="113" t="s">
        <v>154</v>
      </c>
      <c r="D24" s="114" t="s">
        <v>194</v>
      </c>
      <c r="E24" s="115" t="s">
        <v>197</v>
      </c>
      <c r="F24" s="115" t="s">
        <v>198</v>
      </c>
      <c r="G24" s="126">
        <v>1254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2016-03-31T19:39:53Z</dcterms:modified>
</cp:coreProperties>
</file>