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<sst xmlns="http://schemas.openxmlformats.org/spreadsheetml/2006/main" count="105" uniqueCount="103">
  <si>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</si>
  <si>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</si>
  <si>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</si>
  <si>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</si>
  <si>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</si>
  <si>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</si>
  <si>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</si>
  <si>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</si>
  <si>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</si>
  <si>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</si>
  <si>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</si>
  <si>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</si>
  <si>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</si>
  <si>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</si>
  <si>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</si>
  <si>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</si>
  <si>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</si>
  <si>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</si>
  <si>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</si>
  <si>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</si>
  <si>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</si>
  <si>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</si>
  <si>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</si>
  <si>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</si>
  <si>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</si>
  <si>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</si>
  <si>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</si>
  <si>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</si>
  <si>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</si>
  <si>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</si>
  <si>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</si>
  <si>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</si>
  <si>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</si>
  <si>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</si>
  <si>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</si>
  <si>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</si>
  <si>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</si>
  <si>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</si>
  <si>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</si>
  <si>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</si>
  <si>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</si>
  <si>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</si>
  <si>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</si>
  <si>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</si>
  <si>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</si>
  <si>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</si>
  <si>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</si>
  <si>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</si>
  <si>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</si>
  <si>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</si>
  <si>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</si>
  <si>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</si>
  <si>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</si>
  <si>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</si>
  <si>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</si>
  <si>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</si>
  <si>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</si>
  <si>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</si>
  <si>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</si>
  <si>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</si>
  <si>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</si>
  <si>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</si>
  <si>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</si>
  <si>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</si>
  <si>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</si>
  <si>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</si>
  <si>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</si>
  <si>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</si>
  <si>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</si>
  <si>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</si>
  <si>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</si>
  <si>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</si>
  <si>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</si>
  <si>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</si>
  <si>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</si>
  <si>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</si>
  <si>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</si>
  <si>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</si>
  <si>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</si>
  <si>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</si>
  <si>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</si>
  <si>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</si>
  <si>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</si>
  <si>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</si>
  <si>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</si>
  <si>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</si>
  <si>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</si>
  <si>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</si>
  <si>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</si>
  <si>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</si>
  <si>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</si>
  <si>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</si>
  <si>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</si>
  <si>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</si>
  <si>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</si>
  <si>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</si>
  <si>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</si>
  <si>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</si>
  <si>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</si>
  <si>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</si>
  <si>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</si>
  <si>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</si>
  <si>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31/05/16 - VENCIMENTO 07/06/16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</si>
</sst>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525197</v>
      </c>
      <c r="C7" s="10">
        <f>C8+C20+C24</f>
        <v>383330</v>
      </c>
      <c r="D7" s="10">
        <f>D8+D20+D24</f>
        <v>387005</v>
      </c>
      <c r="E7" s="10">
        <f>E8+E20+E24</f>
        <v>69023</v>
      </c>
      <c r="F7" s="10">
        <f aca="true" t="shared" si="0" ref="F7:M7">F8+F20+F24</f>
        <v>320904</v>
      </c>
      <c r="G7" s="10">
        <f t="shared" si="0"/>
        <v>529910</v>
      </c>
      <c r="H7" s="10">
        <f t="shared" si="0"/>
        <v>482243</v>
      </c>
      <c r="I7" s="10">
        <f t="shared" si="0"/>
        <v>420474</v>
      </c>
      <c r="J7" s="10">
        <f t="shared" si="0"/>
        <v>308808</v>
      </c>
      <c r="K7" s="10">
        <f t="shared" si="0"/>
        <v>373723</v>
      </c>
      <c r="L7" s="10">
        <f t="shared" si="0"/>
        <v>157927</v>
      </c>
      <c r="M7" s="10">
        <f t="shared" si="0"/>
        <v>89549</v>
      </c>
      <c r="N7" s="10">
        <f>+N8+N20+N24</f>
        <v>4048093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224071</v>
      </c>
      <c r="C8" s="12">
        <f>+C9+C12+C16</f>
        <v>176814</v>
      </c>
      <c r="D8" s="12">
        <f>+D9+D12+D16</f>
        <v>196154</v>
      </c>
      <c r="E8" s="12">
        <f>+E9+E12+E16</f>
        <v>31510</v>
      </c>
      <c r="F8" s="12">
        <f aca="true" t="shared" si="1" ref="F8:M8">+F9+F12+F16</f>
        <v>146916</v>
      </c>
      <c r="G8" s="12">
        <f t="shared" si="1"/>
        <v>253529</v>
      </c>
      <c r="H8" s="12">
        <f t="shared" si="1"/>
        <v>225320</v>
      </c>
      <c r="I8" s="12">
        <f t="shared" si="1"/>
        <v>201073</v>
      </c>
      <c r="J8" s="12">
        <f t="shared" si="1"/>
        <v>147993</v>
      </c>
      <c r="K8" s="12">
        <f t="shared" si="1"/>
        <v>168326</v>
      </c>
      <c r="L8" s="12">
        <f t="shared" si="1"/>
        <v>80855</v>
      </c>
      <c r="M8" s="12">
        <f t="shared" si="1"/>
        <v>48166</v>
      </c>
      <c r="N8" s="12">
        <f>SUM(B8:M8)</f>
        <v>1900727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20020</v>
      </c>
      <c r="C9" s="14">
        <v>19895</v>
      </c>
      <c r="D9" s="14">
        <v>13495</v>
      </c>
      <c r="E9" s="14">
        <v>2374</v>
      </c>
      <c r="F9" s="14">
        <v>10925</v>
      </c>
      <c r="G9" s="14">
        <v>22276</v>
      </c>
      <c r="H9" s="14">
        <v>26283</v>
      </c>
      <c r="I9" s="14">
        <v>12230</v>
      </c>
      <c r="J9" s="14">
        <v>16555</v>
      </c>
      <c r="K9" s="14">
        <v>12845</v>
      </c>
      <c r="L9" s="14">
        <v>9379</v>
      </c>
      <c r="M9" s="14">
        <v>5773</v>
      </c>
      <c r="N9" s="12">
        <f aca="true" t="shared" si="2" ref="N9:N19">SUM(B9:M9)</f>
        <v>172050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20020</v>
      </c>
      <c r="C10" s="14">
        <f>+C9-C11</f>
        <v>19895</v>
      </c>
      <c r="D10" s="14">
        <f>+D9-D11</f>
        <v>13495</v>
      </c>
      <c r="E10" s="14">
        <f>+E9-E11</f>
        <v>2374</v>
      </c>
      <c r="F10" s="14">
        <f aca="true" t="shared" si="3" ref="F10:M10">+F9-F11</f>
        <v>10925</v>
      </c>
      <c r="G10" s="14">
        <f t="shared" si="3"/>
        <v>22276</v>
      </c>
      <c r="H10" s="14">
        <f t="shared" si="3"/>
        <v>26283</v>
      </c>
      <c r="I10" s="14">
        <f t="shared" si="3"/>
        <v>12230</v>
      </c>
      <c r="J10" s="14">
        <f t="shared" si="3"/>
        <v>16555</v>
      </c>
      <c r="K10" s="14">
        <f t="shared" si="3"/>
        <v>12845</v>
      </c>
      <c r="L10" s="14">
        <f t="shared" si="3"/>
        <v>9379</v>
      </c>
      <c r="M10" s="14">
        <f t="shared" si="3"/>
        <v>5773</v>
      </c>
      <c r="N10" s="12">
        <f t="shared" si="2"/>
        <v>172050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180089</v>
      </c>
      <c r="C12" s="14">
        <f>C13+C14+C15</f>
        <v>140462</v>
      </c>
      <c r="D12" s="14">
        <f>D13+D14+D15</f>
        <v>164344</v>
      </c>
      <c r="E12" s="14">
        <f>E13+E14+E15</f>
        <v>26161</v>
      </c>
      <c r="F12" s="14">
        <f aca="true" t="shared" si="4" ref="F12:M12">F13+F14+F15</f>
        <v>120821</v>
      </c>
      <c r="G12" s="14">
        <f t="shared" si="4"/>
        <v>205060</v>
      </c>
      <c r="H12" s="14">
        <f t="shared" si="4"/>
        <v>177289</v>
      </c>
      <c r="I12" s="14">
        <f t="shared" si="4"/>
        <v>167290</v>
      </c>
      <c r="J12" s="14">
        <f t="shared" si="4"/>
        <v>116566</v>
      </c>
      <c r="K12" s="14">
        <f t="shared" si="4"/>
        <v>135765</v>
      </c>
      <c r="L12" s="14">
        <f t="shared" si="4"/>
        <v>64361</v>
      </c>
      <c r="M12" s="14">
        <f t="shared" si="4"/>
        <v>38895</v>
      </c>
      <c r="N12" s="12">
        <f t="shared" si="2"/>
        <v>1537103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87452</v>
      </c>
      <c r="C13" s="14">
        <v>70616</v>
      </c>
      <c r="D13" s="14">
        <v>79448</v>
      </c>
      <c r="E13" s="14">
        <v>13082</v>
      </c>
      <c r="F13" s="14">
        <v>58567</v>
      </c>
      <c r="G13" s="14">
        <v>101175</v>
      </c>
      <c r="H13" s="14">
        <v>91927</v>
      </c>
      <c r="I13" s="14">
        <v>84743</v>
      </c>
      <c r="J13" s="14">
        <v>57123</v>
      </c>
      <c r="K13" s="14">
        <v>66455</v>
      </c>
      <c r="L13" s="14">
        <v>31060</v>
      </c>
      <c r="M13" s="14">
        <v>18174</v>
      </c>
      <c r="N13" s="12">
        <f t="shared" si="2"/>
        <v>759822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87743</v>
      </c>
      <c r="C14" s="14">
        <v>63793</v>
      </c>
      <c r="D14" s="14">
        <v>81511</v>
      </c>
      <c r="E14" s="14">
        <v>12218</v>
      </c>
      <c r="F14" s="14">
        <v>58252</v>
      </c>
      <c r="G14" s="14">
        <v>95485</v>
      </c>
      <c r="H14" s="14">
        <v>79206</v>
      </c>
      <c r="I14" s="14">
        <v>79528</v>
      </c>
      <c r="J14" s="14">
        <v>55851</v>
      </c>
      <c r="K14" s="14">
        <v>65967</v>
      </c>
      <c r="L14" s="14">
        <v>31251</v>
      </c>
      <c r="M14" s="14">
        <v>19849</v>
      </c>
      <c r="N14" s="12">
        <f t="shared" si="2"/>
        <v>730654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4894</v>
      </c>
      <c r="C15" s="14">
        <v>6053</v>
      </c>
      <c r="D15" s="14">
        <v>3385</v>
      </c>
      <c r="E15" s="14">
        <v>861</v>
      </c>
      <c r="F15" s="14">
        <v>4002</v>
      </c>
      <c r="G15" s="14">
        <v>8400</v>
      </c>
      <c r="H15" s="14">
        <v>6156</v>
      </c>
      <c r="I15" s="14">
        <v>3019</v>
      </c>
      <c r="J15" s="14">
        <v>3592</v>
      </c>
      <c r="K15" s="14">
        <v>3343</v>
      </c>
      <c r="L15" s="14">
        <v>2050</v>
      </c>
      <c r="M15" s="14">
        <v>872</v>
      </c>
      <c r="N15" s="12">
        <f t="shared" si="2"/>
        <v>46627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23962</v>
      </c>
      <c r="C16" s="14">
        <f>C17+C18+C19</f>
        <v>16457</v>
      </c>
      <c r="D16" s="14">
        <f>D17+D18+D19</f>
        <v>18315</v>
      </c>
      <c r="E16" s="14">
        <f>E17+E18+E19</f>
        <v>2975</v>
      </c>
      <c r="F16" s="14">
        <f aca="true" t="shared" si="5" ref="F16:M16">F17+F18+F19</f>
        <v>15170</v>
      </c>
      <c r="G16" s="14">
        <f t="shared" si="5"/>
        <v>26193</v>
      </c>
      <c r="H16" s="14">
        <f t="shared" si="5"/>
        <v>21748</v>
      </c>
      <c r="I16" s="14">
        <f t="shared" si="5"/>
        <v>21553</v>
      </c>
      <c r="J16" s="14">
        <f t="shared" si="5"/>
        <v>14872</v>
      </c>
      <c r="K16" s="14">
        <f t="shared" si="5"/>
        <v>19716</v>
      </c>
      <c r="L16" s="14">
        <f t="shared" si="5"/>
        <v>7115</v>
      </c>
      <c r="M16" s="14">
        <f t="shared" si="5"/>
        <v>3498</v>
      </c>
      <c r="N16" s="12">
        <f t="shared" si="2"/>
        <v>191574</v>
      </c>
    </row>
    <row r="17" spans="1:25" ht="18.75" customHeight="1">
      <c r="A17" s="15" t="s">
        <v>16</v>
      </c>
      <c r="B17" s="14">
        <v>15024</v>
      </c>
      <c r="C17" s="14">
        <v>10964</v>
      </c>
      <c r="D17" s="14">
        <v>10535</v>
      </c>
      <c r="E17" s="14">
        <v>1897</v>
      </c>
      <c r="F17" s="14">
        <v>9495</v>
      </c>
      <c r="G17" s="14">
        <v>16610</v>
      </c>
      <c r="H17" s="14">
        <v>14065</v>
      </c>
      <c r="I17" s="14">
        <v>13702</v>
      </c>
      <c r="J17" s="14">
        <v>9195</v>
      </c>
      <c r="K17" s="14">
        <v>12187</v>
      </c>
      <c r="L17" s="14">
        <v>4411</v>
      </c>
      <c r="M17" s="14">
        <v>2192</v>
      </c>
      <c r="N17" s="12">
        <f t="shared" si="2"/>
        <v>120277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7545</v>
      </c>
      <c r="C18" s="14">
        <v>3871</v>
      </c>
      <c r="D18" s="14">
        <v>6796</v>
      </c>
      <c r="E18" s="14">
        <v>901</v>
      </c>
      <c r="F18" s="14">
        <v>4364</v>
      </c>
      <c r="G18" s="14">
        <v>7212</v>
      </c>
      <c r="H18" s="14">
        <v>6078</v>
      </c>
      <c r="I18" s="14">
        <v>7091</v>
      </c>
      <c r="J18" s="14">
        <v>4807</v>
      </c>
      <c r="K18" s="14">
        <v>6738</v>
      </c>
      <c r="L18" s="14">
        <v>2296</v>
      </c>
      <c r="M18" s="14">
        <v>1125</v>
      </c>
      <c r="N18" s="12">
        <f t="shared" si="2"/>
        <v>58824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1393</v>
      </c>
      <c r="C19" s="14">
        <v>1622</v>
      </c>
      <c r="D19" s="14">
        <v>984</v>
      </c>
      <c r="E19" s="14">
        <v>177</v>
      </c>
      <c r="F19" s="14">
        <v>1311</v>
      </c>
      <c r="G19" s="14">
        <v>2371</v>
      </c>
      <c r="H19" s="14">
        <v>1605</v>
      </c>
      <c r="I19" s="14">
        <v>760</v>
      </c>
      <c r="J19" s="14">
        <v>870</v>
      </c>
      <c r="K19" s="14">
        <v>791</v>
      </c>
      <c r="L19" s="14">
        <v>408</v>
      </c>
      <c r="M19" s="14">
        <v>181</v>
      </c>
      <c r="N19" s="12">
        <f t="shared" si="2"/>
        <v>12473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134644</v>
      </c>
      <c r="C20" s="18">
        <f>C21+C22+C23</f>
        <v>83640</v>
      </c>
      <c r="D20" s="18">
        <f>D21+D22+D23</f>
        <v>76943</v>
      </c>
      <c r="E20" s="18">
        <f>E21+E22+E23</f>
        <v>13867</v>
      </c>
      <c r="F20" s="18">
        <f aca="true" t="shared" si="6" ref="F20:M20">F21+F22+F23</f>
        <v>64381</v>
      </c>
      <c r="G20" s="18">
        <f t="shared" si="6"/>
        <v>108367</v>
      </c>
      <c r="H20" s="18">
        <f t="shared" si="6"/>
        <v>114004</v>
      </c>
      <c r="I20" s="18">
        <f t="shared" si="6"/>
        <v>104178</v>
      </c>
      <c r="J20" s="18">
        <f t="shared" si="6"/>
        <v>70527</v>
      </c>
      <c r="K20" s="18">
        <f t="shared" si="6"/>
        <v>105720</v>
      </c>
      <c r="L20" s="18">
        <f t="shared" si="6"/>
        <v>42944</v>
      </c>
      <c r="M20" s="18">
        <f t="shared" si="6"/>
        <v>23205</v>
      </c>
      <c r="N20" s="12">
        <f aca="true" t="shared" si="7" ref="N20:N26">SUM(B20:M20)</f>
        <v>942420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71515</v>
      </c>
      <c r="C21" s="14">
        <v>47717</v>
      </c>
      <c r="D21" s="14">
        <v>41906</v>
      </c>
      <c r="E21" s="14">
        <v>7622</v>
      </c>
      <c r="F21" s="14">
        <v>35008</v>
      </c>
      <c r="G21" s="14">
        <v>60900</v>
      </c>
      <c r="H21" s="14">
        <v>66548</v>
      </c>
      <c r="I21" s="14">
        <v>58821</v>
      </c>
      <c r="J21" s="14">
        <v>38937</v>
      </c>
      <c r="K21" s="14">
        <v>56840</v>
      </c>
      <c r="L21" s="14">
        <v>23319</v>
      </c>
      <c r="M21" s="14">
        <v>12158</v>
      </c>
      <c r="N21" s="12">
        <f t="shared" si="7"/>
        <v>521291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60499</v>
      </c>
      <c r="C22" s="14">
        <v>33671</v>
      </c>
      <c r="D22" s="14">
        <v>33745</v>
      </c>
      <c r="E22" s="14">
        <v>5904</v>
      </c>
      <c r="F22" s="14">
        <v>27931</v>
      </c>
      <c r="G22" s="14">
        <v>44404</v>
      </c>
      <c r="H22" s="14">
        <v>45206</v>
      </c>
      <c r="I22" s="14">
        <v>43690</v>
      </c>
      <c r="J22" s="14">
        <v>30163</v>
      </c>
      <c r="K22" s="14">
        <v>47032</v>
      </c>
      <c r="L22" s="14">
        <v>18746</v>
      </c>
      <c r="M22" s="14">
        <v>10669</v>
      </c>
      <c r="N22" s="12">
        <f t="shared" si="7"/>
        <v>401660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2630</v>
      </c>
      <c r="C23" s="14">
        <v>2252</v>
      </c>
      <c r="D23" s="14">
        <v>1292</v>
      </c>
      <c r="E23" s="14">
        <v>341</v>
      </c>
      <c r="F23" s="14">
        <v>1442</v>
      </c>
      <c r="G23" s="14">
        <v>3063</v>
      </c>
      <c r="H23" s="14">
        <v>2250</v>
      </c>
      <c r="I23" s="14">
        <v>1667</v>
      </c>
      <c r="J23" s="14">
        <v>1427</v>
      </c>
      <c r="K23" s="14">
        <v>1848</v>
      </c>
      <c r="L23" s="14">
        <v>879</v>
      </c>
      <c r="M23" s="14">
        <v>378</v>
      </c>
      <c r="N23" s="12">
        <f t="shared" si="7"/>
        <v>19469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166482</v>
      </c>
      <c r="C24" s="14">
        <f>C25+C26</f>
        <v>122876</v>
      </c>
      <c r="D24" s="14">
        <f>D25+D26</f>
        <v>113908</v>
      </c>
      <c r="E24" s="14">
        <f>E25+E26</f>
        <v>23646</v>
      </c>
      <c r="F24" s="14">
        <f aca="true" t="shared" si="8" ref="F24:M24">F25+F26</f>
        <v>109607</v>
      </c>
      <c r="G24" s="14">
        <f t="shared" si="8"/>
        <v>168014</v>
      </c>
      <c r="H24" s="14">
        <f t="shared" si="8"/>
        <v>142919</v>
      </c>
      <c r="I24" s="14">
        <f t="shared" si="8"/>
        <v>115223</v>
      </c>
      <c r="J24" s="14">
        <f t="shared" si="8"/>
        <v>90288</v>
      </c>
      <c r="K24" s="14">
        <f t="shared" si="8"/>
        <v>99677</v>
      </c>
      <c r="L24" s="14">
        <f t="shared" si="8"/>
        <v>34128</v>
      </c>
      <c r="M24" s="14">
        <f t="shared" si="8"/>
        <v>18178</v>
      </c>
      <c r="N24" s="12">
        <f t="shared" si="7"/>
        <v>1204946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76195</v>
      </c>
      <c r="C25" s="14">
        <v>61755</v>
      </c>
      <c r="D25" s="14">
        <v>57344</v>
      </c>
      <c r="E25" s="14">
        <v>13073</v>
      </c>
      <c r="F25" s="14">
        <v>54297</v>
      </c>
      <c r="G25" s="14">
        <v>87712</v>
      </c>
      <c r="H25" s="14">
        <v>77173</v>
      </c>
      <c r="I25" s="14">
        <v>53099</v>
      </c>
      <c r="J25" s="14">
        <v>46441</v>
      </c>
      <c r="K25" s="14">
        <v>44860</v>
      </c>
      <c r="L25" s="14">
        <v>15765</v>
      </c>
      <c r="M25" s="14">
        <v>7377</v>
      </c>
      <c r="N25" s="12">
        <f t="shared" si="7"/>
        <v>595091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90287</v>
      </c>
      <c r="C26" s="14">
        <v>61121</v>
      </c>
      <c r="D26" s="14">
        <v>56564</v>
      </c>
      <c r="E26" s="14">
        <v>10573</v>
      </c>
      <c r="F26" s="14">
        <v>55310</v>
      </c>
      <c r="G26" s="14">
        <v>80302</v>
      </c>
      <c r="H26" s="14">
        <v>65746</v>
      </c>
      <c r="I26" s="14">
        <v>62124</v>
      </c>
      <c r="J26" s="14">
        <v>43847</v>
      </c>
      <c r="K26" s="14">
        <v>54817</v>
      </c>
      <c r="L26" s="14">
        <v>18363</v>
      </c>
      <c r="M26" s="14">
        <v>10801</v>
      </c>
      <c r="N26" s="12">
        <f t="shared" si="7"/>
        <v>609855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1.87210546</v>
      </c>
      <c r="C28" s="23">
        <f aca="true" t="shared" si="9" ref="C28:M28">C29+C30</f>
        <v>1.8086</v>
      </c>
      <c r="D28" s="23">
        <f t="shared" si="9"/>
        <v>1.67545005</v>
      </c>
      <c r="E28" s="23">
        <f t="shared" si="9"/>
        <v>2.3279184</v>
      </c>
      <c r="F28" s="23">
        <f t="shared" si="9"/>
        <v>1.95524205</v>
      </c>
      <c r="G28" s="23">
        <f t="shared" si="9"/>
        <v>1.5492</v>
      </c>
      <c r="H28" s="23">
        <f t="shared" si="9"/>
        <v>1.8149</v>
      </c>
      <c r="I28" s="23">
        <f t="shared" si="9"/>
        <v>1.7715117999999999</v>
      </c>
      <c r="J28" s="23">
        <f t="shared" si="9"/>
        <v>1.9951343000000001</v>
      </c>
      <c r="K28" s="23">
        <f t="shared" si="9"/>
        <v>1.90744976</v>
      </c>
      <c r="L28" s="23">
        <f t="shared" si="9"/>
        <v>2.26553143</v>
      </c>
      <c r="M28" s="23">
        <f t="shared" si="9"/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>+L33*L34</f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986481.2512756201</v>
      </c>
      <c r="C36" s="61">
        <f aca="true" t="shared" si="11" ref="C36:M36">C37+C38+C39+C40</f>
        <v>695768.758</v>
      </c>
      <c r="D36" s="61">
        <f t="shared" si="11"/>
        <v>660416.3566002501</v>
      </c>
      <c r="E36" s="61">
        <f t="shared" si="11"/>
        <v>161326.1917232</v>
      </c>
      <c r="F36" s="61">
        <f t="shared" si="11"/>
        <v>629606.3948132</v>
      </c>
      <c r="G36" s="61">
        <f t="shared" si="11"/>
        <v>823598.7320000001</v>
      </c>
      <c r="H36" s="61">
        <f t="shared" si="11"/>
        <v>878120.3807000001</v>
      </c>
      <c r="I36" s="61">
        <f t="shared" si="11"/>
        <v>747421.2525931998</v>
      </c>
      <c r="J36" s="61">
        <f t="shared" si="11"/>
        <v>618232.0329144</v>
      </c>
      <c r="K36" s="61">
        <f t="shared" si="11"/>
        <v>715460.08665648</v>
      </c>
      <c r="L36" s="61">
        <f t="shared" si="11"/>
        <v>359059.74214561</v>
      </c>
      <c r="M36" s="61">
        <f t="shared" si="11"/>
        <v>199363.66676944002</v>
      </c>
      <c r="N36" s="61">
        <f>N37+N38+N39+N40</f>
        <v>7474854.846191401</v>
      </c>
    </row>
    <row r="37" spans="1:14" ht="18.75" customHeight="1">
      <c r="A37" s="58" t="s">
        <v>55</v>
      </c>
      <c r="B37" s="55">
        <f aca="true" t="shared" si="12" ref="B37:M37">B29*B7</f>
        <v>986477.5251000001</v>
      </c>
      <c r="C37" s="55">
        <f t="shared" si="12"/>
        <v>695590.618</v>
      </c>
      <c r="D37" s="55">
        <f t="shared" si="12"/>
        <v>650555.405</v>
      </c>
      <c r="E37" s="55">
        <f t="shared" si="12"/>
        <v>161113.4866</v>
      </c>
      <c r="F37" s="55">
        <f t="shared" si="12"/>
        <v>629485.2864</v>
      </c>
      <c r="G37" s="55">
        <f t="shared" si="12"/>
        <v>823639.113</v>
      </c>
      <c r="H37" s="55">
        <f t="shared" si="12"/>
        <v>877923.3815</v>
      </c>
      <c r="I37" s="55">
        <f t="shared" si="12"/>
        <v>747266.3927999999</v>
      </c>
      <c r="J37" s="55">
        <f t="shared" si="12"/>
        <v>618079.212</v>
      </c>
      <c r="K37" s="55">
        <f t="shared" si="12"/>
        <v>715193.7051</v>
      </c>
      <c r="L37" s="55">
        <f t="shared" si="12"/>
        <v>358952.2783</v>
      </c>
      <c r="M37" s="55">
        <f t="shared" si="12"/>
        <v>199300.2544</v>
      </c>
      <c r="N37" s="57">
        <f>SUM(B37:M37)</f>
        <v>7463576.6582</v>
      </c>
    </row>
    <row r="38" spans="1:14" ht="18.75" customHeight="1">
      <c r="A38" s="58" t="s">
        <v>56</v>
      </c>
      <c r="B38" s="55">
        <f aca="true" t="shared" si="13" ref="B38:M38">B30*B7</f>
        <v>-3253.35382438</v>
      </c>
      <c r="C38" s="55">
        <f t="shared" si="13"/>
        <v>-2299.98</v>
      </c>
      <c r="D38" s="55">
        <f t="shared" si="13"/>
        <v>-2147.85839975</v>
      </c>
      <c r="E38" s="55">
        <f t="shared" si="13"/>
        <v>-433.5748768</v>
      </c>
      <c r="F38" s="55">
        <f t="shared" si="13"/>
        <v>-2040.2915868</v>
      </c>
      <c r="G38" s="55">
        <f t="shared" si="13"/>
        <v>-2702.541</v>
      </c>
      <c r="H38" s="55">
        <f t="shared" si="13"/>
        <v>-2700.5608</v>
      </c>
      <c r="I38" s="55">
        <f t="shared" si="13"/>
        <v>-2391.7402068</v>
      </c>
      <c r="J38" s="55">
        <f t="shared" si="13"/>
        <v>-1965.7790856000001</v>
      </c>
      <c r="K38" s="55">
        <f t="shared" si="13"/>
        <v>-2335.85844352</v>
      </c>
      <c r="L38" s="55">
        <f t="shared" si="13"/>
        <v>-1163.69615439</v>
      </c>
      <c r="M38" s="55">
        <f t="shared" si="13"/>
        <v>-655.6276305600001</v>
      </c>
      <c r="N38" s="25">
        <f>SUM(B38:M38)</f>
        <v>-24090.8620086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9847.41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-76285.72</v>
      </c>
      <c r="C42" s="25">
        <f aca="true" t="shared" si="15" ref="C42:M42">+C43+C46+C54+C55</f>
        <v>-75720.84</v>
      </c>
      <c r="D42" s="25">
        <f t="shared" si="15"/>
        <v>-51379.44</v>
      </c>
      <c r="E42" s="25">
        <f t="shared" si="15"/>
        <v>-9064</v>
      </c>
      <c r="F42" s="25">
        <f t="shared" si="15"/>
        <v>-41536.4</v>
      </c>
      <c r="G42" s="25">
        <f t="shared" si="15"/>
        <v>-84704.44</v>
      </c>
      <c r="H42" s="25">
        <f t="shared" si="15"/>
        <v>-99875.4</v>
      </c>
      <c r="I42" s="25">
        <f t="shared" si="15"/>
        <v>-46576.72</v>
      </c>
      <c r="J42" s="25">
        <f t="shared" si="15"/>
        <v>-63114.44</v>
      </c>
      <c r="K42" s="25">
        <f t="shared" si="15"/>
        <v>-48909.44</v>
      </c>
      <c r="L42" s="25">
        <f t="shared" si="15"/>
        <v>-35725.799999999996</v>
      </c>
      <c r="M42" s="25">
        <f t="shared" si="15"/>
        <v>-21980.2</v>
      </c>
      <c r="N42" s="25">
        <f>+N43+N46+N54+N55</f>
        <v>-654872.84</v>
      </c>
    </row>
    <row r="43" spans="1:14" ht="18.75" customHeight="1">
      <c r="A43" s="17" t="s">
        <v>60</v>
      </c>
      <c r="B43" s="26">
        <f>B44+B45</f>
        <v>-76076</v>
      </c>
      <c r="C43" s="26">
        <f>C44+C45</f>
        <v>-75601</v>
      </c>
      <c r="D43" s="26">
        <f>D44+D45</f>
        <v>-51281</v>
      </c>
      <c r="E43" s="26">
        <f>E44+E45</f>
        <v>-9021.2</v>
      </c>
      <c r="F43" s="26">
        <f aca="true" t="shared" si="16" ref="F43:M43">F44+F45</f>
        <v>-41515</v>
      </c>
      <c r="G43" s="26">
        <f t="shared" si="16"/>
        <v>-84648.8</v>
      </c>
      <c r="H43" s="26">
        <f t="shared" si="16"/>
        <v>-99875.4</v>
      </c>
      <c r="I43" s="26">
        <f t="shared" si="16"/>
        <v>-46474</v>
      </c>
      <c r="J43" s="26">
        <f t="shared" si="16"/>
        <v>-62909</v>
      </c>
      <c r="K43" s="26">
        <f t="shared" si="16"/>
        <v>-48811</v>
      </c>
      <c r="L43" s="26">
        <f t="shared" si="16"/>
        <v>-35640.2</v>
      </c>
      <c r="M43" s="26">
        <f t="shared" si="16"/>
        <v>-21937.4</v>
      </c>
      <c r="N43" s="25">
        <f aca="true" t="shared" si="17" ref="N43:N55">SUM(B43:M43)</f>
        <v>-653790</v>
      </c>
    </row>
    <row r="44" spans="1:25" ht="18.75" customHeight="1">
      <c r="A44" s="13" t="s">
        <v>61</v>
      </c>
      <c r="B44" s="20">
        <f>ROUND(-B9*$D$3,2)</f>
        <v>-76076</v>
      </c>
      <c r="C44" s="20">
        <f>ROUND(-C9*$D$3,2)</f>
        <v>-75601</v>
      </c>
      <c r="D44" s="20">
        <f>ROUND(-D9*$D$3,2)</f>
        <v>-51281</v>
      </c>
      <c r="E44" s="20">
        <f>ROUND(-E9*$D$3,2)</f>
        <v>-9021.2</v>
      </c>
      <c r="F44" s="20">
        <f aca="true" t="shared" si="18" ref="F44:M44">ROUND(-F9*$D$3,2)</f>
        <v>-41515</v>
      </c>
      <c r="G44" s="20">
        <f t="shared" si="18"/>
        <v>-84648.8</v>
      </c>
      <c r="H44" s="20">
        <f t="shared" si="18"/>
        <v>-99875.4</v>
      </c>
      <c r="I44" s="20">
        <f t="shared" si="18"/>
        <v>-46474</v>
      </c>
      <c r="J44" s="20">
        <f t="shared" si="18"/>
        <v>-62909</v>
      </c>
      <c r="K44" s="20">
        <f t="shared" si="18"/>
        <v>-48811</v>
      </c>
      <c r="L44" s="20">
        <f t="shared" si="18"/>
        <v>-35640.2</v>
      </c>
      <c r="M44" s="20">
        <f t="shared" si="18"/>
        <v>-21937.4</v>
      </c>
      <c r="N44" s="47">
        <f t="shared" si="17"/>
        <v>-653790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910195.5312756201</v>
      </c>
      <c r="C57" s="29">
        <f t="shared" si="21"/>
        <v>620047.9180000001</v>
      </c>
      <c r="D57" s="29">
        <f t="shared" si="21"/>
        <v>609036.9166002502</v>
      </c>
      <c r="E57" s="29">
        <f t="shared" si="21"/>
        <v>152262.1917232</v>
      </c>
      <c r="F57" s="29">
        <f t="shared" si="21"/>
        <v>588069.9948132</v>
      </c>
      <c r="G57" s="29">
        <f t="shared" si="21"/>
        <v>738894.2920000001</v>
      </c>
      <c r="H57" s="29">
        <f t="shared" si="21"/>
        <v>778244.9807000001</v>
      </c>
      <c r="I57" s="29">
        <f t="shared" si="21"/>
        <v>700844.5325931999</v>
      </c>
      <c r="J57" s="29">
        <f t="shared" si="21"/>
        <v>555117.5929143999</v>
      </c>
      <c r="K57" s="29">
        <f t="shared" si="21"/>
        <v>666550.6466564799</v>
      </c>
      <c r="L57" s="29">
        <f t="shared" si="21"/>
        <v>323333.94214561</v>
      </c>
      <c r="M57" s="29">
        <f t="shared" si="21"/>
        <v>177383.46676944</v>
      </c>
      <c r="N57" s="29">
        <f>SUM(B57:M57)</f>
        <v>6819982.006191401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910195.5399999999</v>
      </c>
      <c r="C60" s="36">
        <f aca="true" t="shared" si="22" ref="C60:M60">SUM(C61:C74)</f>
        <v>620047.9099999999</v>
      </c>
      <c r="D60" s="36">
        <f t="shared" si="22"/>
        <v>609036.92</v>
      </c>
      <c r="E60" s="36">
        <f t="shared" si="22"/>
        <v>152262.2</v>
      </c>
      <c r="F60" s="36">
        <f t="shared" si="22"/>
        <v>588070</v>
      </c>
      <c r="G60" s="36">
        <f t="shared" si="22"/>
        <v>738894.29</v>
      </c>
      <c r="H60" s="36">
        <f t="shared" si="22"/>
        <v>778244.98</v>
      </c>
      <c r="I60" s="36">
        <f t="shared" si="22"/>
        <v>700844.53</v>
      </c>
      <c r="J60" s="36">
        <f t="shared" si="22"/>
        <v>555117.59</v>
      </c>
      <c r="K60" s="36">
        <f t="shared" si="22"/>
        <v>666550.65</v>
      </c>
      <c r="L60" s="36">
        <f t="shared" si="22"/>
        <v>323333.94</v>
      </c>
      <c r="M60" s="36">
        <f t="shared" si="22"/>
        <v>177383.46</v>
      </c>
      <c r="N60" s="29">
        <f>SUM(N61:N74)</f>
        <v>6819982.010000001</v>
      </c>
    </row>
    <row r="61" spans="1:15" ht="18.75" customHeight="1">
      <c r="A61" s="17" t="s">
        <v>75</v>
      </c>
      <c r="B61" s="36">
        <v>185724.1</v>
      </c>
      <c r="C61" s="36">
        <v>181919.24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367643.33999999997</v>
      </c>
      <c r="O61"/>
    </row>
    <row r="62" spans="1:15" ht="18.75" customHeight="1">
      <c r="A62" s="17" t="s">
        <v>76</v>
      </c>
      <c r="B62" s="36">
        <v>724471.44</v>
      </c>
      <c r="C62" s="36">
        <v>438128.67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1162600.1099999999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609036.92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609036.92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152262.2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152262.2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588070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588070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738894.29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738894.29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602516.1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602516.1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175728.88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175728.88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700844.53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700844.53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555117.59</v>
      </c>
      <c r="K70" s="35">
        <v>0</v>
      </c>
      <c r="L70" s="35">
        <v>0</v>
      </c>
      <c r="M70" s="35">
        <v>0</v>
      </c>
      <c r="N70" s="29">
        <f t="shared" si="23"/>
        <v>555117.59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666550.65</v>
      </c>
      <c r="L71" s="35">
        <v>0</v>
      </c>
      <c r="M71" s="62"/>
      <c r="N71" s="26">
        <f t="shared" si="23"/>
        <v>666550.65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323333.94</v>
      </c>
      <c r="M72" s="35">
        <v>0</v>
      </c>
      <c r="N72" s="29">
        <f t="shared" si="23"/>
        <v>323333.94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177383.46</v>
      </c>
      <c r="N73" s="26">
        <f t="shared" si="23"/>
        <v>177383.46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2.0894771932958545</v>
      </c>
      <c r="C78" s="45">
        <v>2.069324566559218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1.8315756920415227</v>
      </c>
      <c r="C79" s="45">
        <v>1.7273274084262902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1.6810349907630395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2.3372816557263523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1.9619773976429087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1.5542237964937444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1.8305302509900376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1.7894917481094947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1.777568298142572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2.0019948735602706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1.914412778064181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2.2735804653137843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2.2263081304027965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2016-06-07T19:43:50Z</dcterms:modified>
  <cp:category/>
  <cp:version/>
  <cp:contentType/>
  <cp:contentStatus/>
</cp:coreProperties>
</file>