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<sst xmlns="http://schemas.openxmlformats.org/spreadsheetml/2006/main" count="105" uniqueCount="103">
  <si>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</si>
  <si>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</si>
  <si>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</si>
  <si>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</si>
  <si>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</si>
  <si>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</si>
  <si>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</si>
  <si>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</si>
  <si>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</si>
  <si>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</si>
  <si>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</si>
  <si>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</si>
  <si>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</si>
  <si>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</si>
  <si>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</si>
  <si>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</si>
  <si>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</si>
  <si>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</si>
  <si>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</si>
  <si>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</si>
  <si>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</si>
  <si>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</si>
  <si>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</si>
  <si>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</si>
  <si>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</si>
  <si>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</si>
  <si>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</si>
  <si>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</si>
  <si>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</si>
  <si>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</si>
  <si>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</si>
  <si>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</si>
  <si>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</si>
  <si>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</si>
  <si>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</si>
  <si>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</si>
  <si>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</si>
  <si>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</si>
  <si>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</si>
  <si>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</si>
  <si>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</si>
  <si>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</si>
  <si>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</si>
  <si>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</si>
  <si>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</si>
  <si>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</si>
  <si>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</si>
  <si>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</si>
  <si>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</si>
  <si>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</si>
  <si>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</si>
  <si>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</si>
  <si>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</si>
  <si>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</si>
  <si>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</si>
  <si>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</si>
  <si>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</si>
  <si>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</si>
  <si>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</si>
  <si>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</si>
  <si>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</si>
  <si>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</si>
  <si>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</si>
  <si>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</si>
  <si>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</si>
  <si>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</si>
  <si>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</si>
  <si>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</si>
  <si>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</si>
  <si>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</si>
  <si>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</si>
  <si>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</si>
  <si>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</si>
  <si>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</si>
  <si>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</si>
  <si>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</si>
  <si>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</si>
  <si>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</si>
  <si>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</si>
  <si>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</si>
  <si>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</si>
  <si>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</si>
  <si>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</si>
  <si>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</si>
  <si>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</si>
  <si>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</si>
  <si>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</si>
  <si>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</si>
  <si>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</si>
  <si>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</si>
  <si>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</si>
  <si>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</si>
  <si>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</si>
  <si>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</si>
  <si>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</si>
  <si>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</si>
  <si>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</si>
  <si>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</si>
  <si>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</si>
  <si>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</si>
  <si>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</si>
  <si>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</si>
  <si>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29/05/16 - VENCIMENTO 03/06/16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</si>
</sst>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-&quot;R$&quot;\ * #,##0_-;\-&quot;R$&quot;\ * #,##0_-;_-&quot;R$&quot;\ * &quot;-&quot;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25390625" style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4" ht="18.75" customHeight="1">
      <c r="A7" s="9" t="s">
        <v>3</v>
      </c>
      <c r="B7" s="10">
        <f>B8+B20+B24</f>
        <v>209359</v>
      </c>
      <c r="C7" s="10">
        <f>C8+C20+C24</f>
        <v>136699</v>
      </c>
      <c r="D7" s="10">
        <f>D8+D20+D24</f>
        <v>165605</v>
      </c>
      <c r="E7" s="10">
        <f>E8+E20+E24</f>
        <v>28626</v>
      </c>
      <c r="F7" s="10">
        <f aca="true" t="shared" si="0" ref="F7:M7">F8+F20+F24</f>
        <v>123449</v>
      </c>
      <c r="G7" s="10">
        <f t="shared" si="0"/>
        <v>196991</v>
      </c>
      <c r="H7" s="10">
        <f t="shared" si="0"/>
        <v>172860</v>
      </c>
      <c r="I7" s="10">
        <f t="shared" si="0"/>
        <v>177211</v>
      </c>
      <c r="J7" s="10">
        <f t="shared" si="0"/>
        <v>136717</v>
      </c>
      <c r="K7" s="10">
        <f t="shared" si="0"/>
        <v>165030</v>
      </c>
      <c r="L7" s="10">
        <f t="shared" si="0"/>
        <v>59283</v>
      </c>
      <c r="M7" s="10">
        <f t="shared" si="0"/>
        <v>29789</v>
      </c>
      <c r="N7" s="10">
        <f>+N8+N20+N24</f>
        <v>1601619</v>
      </c>
      <c r="O7"/>
      <c r="P7"/>
      <c r="Q7"/>
      <c r="R7"/>
      <c r="S7"/>
      <c r="T7"/>
      <c r="U7"/>
      <c r="V7"/>
      <c r="W7"/>
      <c r="X7"/>
    </row>
    <row r="8" spans="1:24" ht="18.75" customHeight="1">
      <c r="A8" s="11" t="s">
        <v>20</v>
      </c>
      <c r="B8" s="12">
        <f>+B9+B12+B16</f>
        <v>92175</v>
      </c>
      <c r="C8" s="12">
        <f>+C9+C12+C16</f>
        <v>64115</v>
      </c>
      <c r="D8" s="12">
        <f>+D9+D12+D16</f>
        <v>81441</v>
      </c>
      <c r="E8" s="12">
        <f>+E9+E12+E16</f>
        <v>13003</v>
      </c>
      <c r="F8" s="12">
        <f aca="true" t="shared" si="1" ref="F8:M8">+F9+F12+F16</f>
        <v>58265</v>
      </c>
      <c r="G8" s="12">
        <f t="shared" si="1"/>
        <v>96942</v>
      </c>
      <c r="H8" s="12">
        <f t="shared" si="1"/>
        <v>85615</v>
      </c>
      <c r="I8" s="12">
        <f t="shared" si="1"/>
        <v>84385</v>
      </c>
      <c r="J8" s="12">
        <f t="shared" si="1"/>
        <v>67412</v>
      </c>
      <c r="K8" s="12">
        <f t="shared" si="1"/>
        <v>78186</v>
      </c>
      <c r="L8" s="12">
        <f t="shared" si="1"/>
        <v>30615</v>
      </c>
      <c r="M8" s="12">
        <f t="shared" si="1"/>
        <v>16567</v>
      </c>
      <c r="N8" s="12">
        <f>SUM(B8:M8)</f>
        <v>768721</v>
      </c>
      <c r="O8"/>
      <c r="P8"/>
      <c r="Q8"/>
      <c r="R8"/>
      <c r="S8"/>
      <c r="T8"/>
      <c r="U8"/>
      <c r="V8"/>
      <c r="W8"/>
      <c r="X8"/>
    </row>
    <row r="9" spans="1:24" ht="18.75" customHeight="1">
      <c r="A9" s="13" t="s">
        <v>4</v>
      </c>
      <c r="B9" s="14">
        <v>13066</v>
      </c>
      <c r="C9" s="14">
        <v>12051</v>
      </c>
      <c r="D9" s="14">
        <v>10345</v>
      </c>
      <c r="E9" s="14">
        <v>1344</v>
      </c>
      <c r="F9" s="14">
        <v>7597</v>
      </c>
      <c r="G9" s="14">
        <v>14520</v>
      </c>
      <c r="H9" s="14">
        <v>15661</v>
      </c>
      <c r="I9" s="14">
        <v>8765</v>
      </c>
      <c r="J9" s="14">
        <v>11226</v>
      </c>
      <c r="K9" s="14">
        <v>9150</v>
      </c>
      <c r="L9" s="14">
        <v>4904</v>
      </c>
      <c r="M9" s="14">
        <v>2642</v>
      </c>
      <c r="N9" s="12">
        <f aca="true" t="shared" si="2" ref="N9:N19">SUM(B9:M9)</f>
        <v>111271</v>
      </c>
      <c r="O9"/>
      <c r="P9"/>
      <c r="Q9"/>
      <c r="R9"/>
      <c r="S9"/>
      <c r="T9"/>
      <c r="U9"/>
      <c r="V9"/>
      <c r="W9"/>
      <c r="X9"/>
    </row>
    <row r="10" spans="1:24" ht="18.75" customHeight="1">
      <c r="A10" s="15" t="s">
        <v>5</v>
      </c>
      <c r="B10" s="14">
        <f>+B9-B11</f>
        <v>13066</v>
      </c>
      <c r="C10" s="14">
        <f>+C9-C11</f>
        <v>12051</v>
      </c>
      <c r="D10" s="14">
        <f>+D9-D11</f>
        <v>10345</v>
      </c>
      <c r="E10" s="14">
        <f>+E9-E11</f>
        <v>1344</v>
      </c>
      <c r="F10" s="14">
        <f aca="true" t="shared" si="3" ref="F10:M10">+F9-F11</f>
        <v>7597</v>
      </c>
      <c r="G10" s="14">
        <f t="shared" si="3"/>
        <v>14520</v>
      </c>
      <c r="H10" s="14">
        <f t="shared" si="3"/>
        <v>15661</v>
      </c>
      <c r="I10" s="14">
        <f t="shared" si="3"/>
        <v>8765</v>
      </c>
      <c r="J10" s="14">
        <f t="shared" si="3"/>
        <v>11226</v>
      </c>
      <c r="K10" s="14">
        <f t="shared" si="3"/>
        <v>9150</v>
      </c>
      <c r="L10" s="14">
        <f t="shared" si="3"/>
        <v>4904</v>
      </c>
      <c r="M10" s="14">
        <f t="shared" si="3"/>
        <v>2642</v>
      </c>
      <c r="N10" s="12">
        <f t="shared" si="2"/>
        <v>111271</v>
      </c>
      <c r="O10"/>
      <c r="P10"/>
      <c r="Q10"/>
      <c r="R10"/>
      <c r="S10"/>
      <c r="T10"/>
      <c r="U10"/>
      <c r="V10"/>
      <c r="W10"/>
      <c r="X10"/>
    </row>
    <row r="11" spans="1:2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</row>
    <row r="12" spans="1:24" ht="18.75" customHeight="1">
      <c r="A12" s="16" t="s">
        <v>15</v>
      </c>
      <c r="B12" s="14">
        <f>B13+B14+B15</f>
        <v>68498</v>
      </c>
      <c r="C12" s="14">
        <f>C13+C14+C15</f>
        <v>45864</v>
      </c>
      <c r="D12" s="14">
        <f>D13+D14+D15</f>
        <v>62977</v>
      </c>
      <c r="E12" s="14">
        <f>E13+E14+E15</f>
        <v>10179</v>
      </c>
      <c r="F12" s="14">
        <f aca="true" t="shared" si="4" ref="F12:M12">F13+F14+F15</f>
        <v>43967</v>
      </c>
      <c r="G12" s="14">
        <f t="shared" si="4"/>
        <v>72217</v>
      </c>
      <c r="H12" s="14">
        <f t="shared" si="4"/>
        <v>61635</v>
      </c>
      <c r="I12" s="14">
        <f t="shared" si="4"/>
        <v>65883</v>
      </c>
      <c r="J12" s="14">
        <f t="shared" si="4"/>
        <v>48898</v>
      </c>
      <c r="K12" s="14">
        <f t="shared" si="4"/>
        <v>59223</v>
      </c>
      <c r="L12" s="14">
        <f t="shared" si="4"/>
        <v>22815</v>
      </c>
      <c r="M12" s="14">
        <f t="shared" si="4"/>
        <v>12665</v>
      </c>
      <c r="N12" s="12">
        <f t="shared" si="2"/>
        <v>574821</v>
      </c>
      <c r="O12"/>
      <c r="P12"/>
      <c r="Q12"/>
      <c r="R12"/>
      <c r="S12"/>
      <c r="T12"/>
      <c r="U12"/>
      <c r="V12"/>
      <c r="W12"/>
      <c r="X12"/>
    </row>
    <row r="13" spans="1:24" ht="18.75" customHeight="1">
      <c r="A13" s="15" t="s">
        <v>7</v>
      </c>
      <c r="B13" s="14">
        <v>33370</v>
      </c>
      <c r="C13" s="14">
        <v>23950</v>
      </c>
      <c r="D13" s="14">
        <v>30537</v>
      </c>
      <c r="E13" s="14">
        <v>5026</v>
      </c>
      <c r="F13" s="14">
        <v>22688</v>
      </c>
      <c r="G13" s="14">
        <v>37242</v>
      </c>
      <c r="H13" s="14">
        <v>32906</v>
      </c>
      <c r="I13" s="14">
        <v>32977</v>
      </c>
      <c r="J13" s="14">
        <v>23601</v>
      </c>
      <c r="K13" s="14">
        <v>27437</v>
      </c>
      <c r="L13" s="14">
        <v>10308</v>
      </c>
      <c r="M13" s="14">
        <v>5642</v>
      </c>
      <c r="N13" s="12">
        <f t="shared" si="2"/>
        <v>285684</v>
      </c>
      <c r="O13"/>
      <c r="P13"/>
      <c r="Q13"/>
      <c r="R13"/>
      <c r="S13"/>
      <c r="T13"/>
      <c r="U13"/>
      <c r="V13"/>
      <c r="W13"/>
      <c r="X13"/>
    </row>
    <row r="14" spans="1:24" ht="18.75" customHeight="1">
      <c r="A14" s="15" t="s">
        <v>8</v>
      </c>
      <c r="B14" s="14">
        <v>33971</v>
      </c>
      <c r="C14" s="14">
        <v>20823</v>
      </c>
      <c r="D14" s="14">
        <v>31587</v>
      </c>
      <c r="E14" s="14">
        <v>4946</v>
      </c>
      <c r="F14" s="14">
        <v>20508</v>
      </c>
      <c r="G14" s="14">
        <v>33182</v>
      </c>
      <c r="H14" s="14">
        <v>27469</v>
      </c>
      <c r="I14" s="14">
        <v>32111</v>
      </c>
      <c r="J14" s="14">
        <v>24442</v>
      </c>
      <c r="K14" s="14">
        <v>31015</v>
      </c>
      <c r="L14" s="14">
        <v>12135</v>
      </c>
      <c r="M14" s="14">
        <v>6857</v>
      </c>
      <c r="N14" s="12">
        <f t="shared" si="2"/>
        <v>279046</v>
      </c>
      <c r="O14"/>
      <c r="P14"/>
      <c r="Q14"/>
      <c r="R14"/>
      <c r="S14"/>
      <c r="T14"/>
      <c r="U14"/>
      <c r="V14"/>
      <c r="W14"/>
      <c r="X14"/>
    </row>
    <row r="15" spans="1:24" ht="18.75" customHeight="1">
      <c r="A15" s="15" t="s">
        <v>9</v>
      </c>
      <c r="B15" s="14">
        <v>1157</v>
      </c>
      <c r="C15" s="14">
        <v>1091</v>
      </c>
      <c r="D15" s="14">
        <v>853</v>
      </c>
      <c r="E15" s="14">
        <v>207</v>
      </c>
      <c r="F15" s="14">
        <v>771</v>
      </c>
      <c r="G15" s="14">
        <v>1793</v>
      </c>
      <c r="H15" s="14">
        <v>1260</v>
      </c>
      <c r="I15" s="14">
        <v>795</v>
      </c>
      <c r="J15" s="14">
        <v>855</v>
      </c>
      <c r="K15" s="14">
        <v>771</v>
      </c>
      <c r="L15" s="14">
        <v>372</v>
      </c>
      <c r="M15" s="14">
        <v>166</v>
      </c>
      <c r="N15" s="12">
        <f t="shared" si="2"/>
        <v>10091</v>
      </c>
      <c r="O15"/>
      <c r="P15"/>
      <c r="Q15"/>
      <c r="R15"/>
      <c r="S15"/>
      <c r="T15"/>
      <c r="U15"/>
      <c r="V15"/>
      <c r="W15"/>
      <c r="X15"/>
    </row>
    <row r="16" spans="1:14" ht="18.75" customHeight="1">
      <c r="A16" s="16" t="s">
        <v>19</v>
      </c>
      <c r="B16" s="14">
        <f>B17+B18+B19</f>
        <v>10611</v>
      </c>
      <c r="C16" s="14">
        <f>C17+C18+C19</f>
        <v>6200</v>
      </c>
      <c r="D16" s="14">
        <f>D17+D18+D19</f>
        <v>8119</v>
      </c>
      <c r="E16" s="14">
        <f>E17+E18+E19</f>
        <v>1480</v>
      </c>
      <c r="F16" s="14">
        <f aca="true" t="shared" si="5" ref="F16:M16">F17+F18+F19</f>
        <v>6701</v>
      </c>
      <c r="G16" s="14">
        <f t="shared" si="5"/>
        <v>10205</v>
      </c>
      <c r="H16" s="14">
        <f t="shared" si="5"/>
        <v>8319</v>
      </c>
      <c r="I16" s="14">
        <f t="shared" si="5"/>
        <v>9737</v>
      </c>
      <c r="J16" s="14">
        <f t="shared" si="5"/>
        <v>7288</v>
      </c>
      <c r="K16" s="14">
        <f t="shared" si="5"/>
        <v>9813</v>
      </c>
      <c r="L16" s="14">
        <f t="shared" si="5"/>
        <v>2896</v>
      </c>
      <c r="M16" s="14">
        <f t="shared" si="5"/>
        <v>1260</v>
      </c>
      <c r="N16" s="12">
        <f t="shared" si="2"/>
        <v>82629</v>
      </c>
    </row>
    <row r="17" spans="1:24" ht="18.75" customHeight="1">
      <c r="A17" s="15" t="s">
        <v>16</v>
      </c>
      <c r="B17" s="14">
        <v>6977</v>
      </c>
      <c r="C17" s="14">
        <v>4377</v>
      </c>
      <c r="D17" s="14">
        <v>5026</v>
      </c>
      <c r="E17" s="14">
        <v>924</v>
      </c>
      <c r="F17" s="14">
        <v>4370</v>
      </c>
      <c r="G17" s="14">
        <v>6511</v>
      </c>
      <c r="H17" s="14">
        <v>5525</v>
      </c>
      <c r="I17" s="14">
        <v>6169</v>
      </c>
      <c r="J17" s="14">
        <v>4603</v>
      </c>
      <c r="K17" s="14">
        <v>5978</v>
      </c>
      <c r="L17" s="14">
        <v>1674</v>
      </c>
      <c r="M17" s="14">
        <v>725</v>
      </c>
      <c r="N17" s="12">
        <f t="shared" si="2"/>
        <v>52859</v>
      </c>
      <c r="O17"/>
      <c r="P17"/>
      <c r="Q17"/>
      <c r="R17"/>
      <c r="S17"/>
      <c r="T17"/>
      <c r="U17"/>
      <c r="V17"/>
      <c r="W17"/>
      <c r="X17"/>
    </row>
    <row r="18" spans="1:24" ht="18.75" customHeight="1">
      <c r="A18" s="15" t="s">
        <v>17</v>
      </c>
      <c r="B18" s="14">
        <v>3218</v>
      </c>
      <c r="C18" s="14">
        <v>1395</v>
      </c>
      <c r="D18" s="14">
        <v>2803</v>
      </c>
      <c r="E18" s="14">
        <v>494</v>
      </c>
      <c r="F18" s="14">
        <v>2022</v>
      </c>
      <c r="G18" s="14">
        <v>3094</v>
      </c>
      <c r="H18" s="14">
        <v>2364</v>
      </c>
      <c r="I18" s="14">
        <v>3300</v>
      </c>
      <c r="J18" s="14">
        <v>2381</v>
      </c>
      <c r="K18" s="14">
        <v>3552</v>
      </c>
      <c r="L18" s="14">
        <v>1102</v>
      </c>
      <c r="M18" s="14">
        <v>496</v>
      </c>
      <c r="N18" s="12">
        <f t="shared" si="2"/>
        <v>26221</v>
      </c>
      <c r="O18"/>
      <c r="P18"/>
      <c r="Q18"/>
      <c r="R18"/>
      <c r="S18"/>
      <c r="T18"/>
      <c r="U18"/>
      <c r="V18"/>
      <c r="W18"/>
      <c r="X18"/>
    </row>
    <row r="19" spans="1:24" ht="18.75" customHeight="1">
      <c r="A19" s="15" t="s">
        <v>18</v>
      </c>
      <c r="B19" s="14">
        <v>416</v>
      </c>
      <c r="C19" s="14">
        <v>428</v>
      </c>
      <c r="D19" s="14">
        <v>290</v>
      </c>
      <c r="E19" s="14">
        <v>62</v>
      </c>
      <c r="F19" s="14">
        <v>309</v>
      </c>
      <c r="G19" s="14">
        <v>600</v>
      </c>
      <c r="H19" s="14">
        <v>430</v>
      </c>
      <c r="I19" s="14">
        <v>268</v>
      </c>
      <c r="J19" s="14">
        <v>304</v>
      </c>
      <c r="K19" s="14">
        <v>283</v>
      </c>
      <c r="L19" s="14">
        <v>120</v>
      </c>
      <c r="M19" s="14">
        <v>39</v>
      </c>
      <c r="N19" s="12">
        <f t="shared" si="2"/>
        <v>3549</v>
      </c>
      <c r="O19"/>
      <c r="P19"/>
      <c r="Q19"/>
      <c r="R19"/>
      <c r="S19"/>
      <c r="T19"/>
      <c r="U19"/>
      <c r="V19"/>
      <c r="W19"/>
      <c r="X19"/>
    </row>
    <row r="20" spans="1:24" ht="18.75" customHeight="1">
      <c r="A20" s="17" t="s">
        <v>10</v>
      </c>
      <c r="B20" s="18">
        <f>B21+B22+B23</f>
        <v>48760</v>
      </c>
      <c r="C20" s="18">
        <f>C21+C22+C23</f>
        <v>27582</v>
      </c>
      <c r="D20" s="18">
        <f>D21+D22+D23</f>
        <v>34447</v>
      </c>
      <c r="E20" s="18">
        <f>E21+E22+E23</f>
        <v>5831</v>
      </c>
      <c r="F20" s="18">
        <f aca="true" t="shared" si="6" ref="F20:M20">F21+F22+F23</f>
        <v>24009</v>
      </c>
      <c r="G20" s="18">
        <f t="shared" si="6"/>
        <v>35496</v>
      </c>
      <c r="H20" s="18">
        <f t="shared" si="6"/>
        <v>34986</v>
      </c>
      <c r="I20" s="18">
        <f t="shared" si="6"/>
        <v>44208</v>
      </c>
      <c r="J20" s="18">
        <f t="shared" si="6"/>
        <v>28960</v>
      </c>
      <c r="K20" s="18">
        <f t="shared" si="6"/>
        <v>46228</v>
      </c>
      <c r="L20" s="18">
        <f t="shared" si="6"/>
        <v>15411</v>
      </c>
      <c r="M20" s="18">
        <f t="shared" si="6"/>
        <v>7466</v>
      </c>
      <c r="N20" s="12">
        <f aca="true" t="shared" si="7" ref="N20:N26">SUM(B20:M20)</f>
        <v>353384</v>
      </c>
      <c r="O20"/>
      <c r="P20"/>
      <c r="Q20"/>
      <c r="R20"/>
      <c r="S20"/>
      <c r="T20"/>
      <c r="U20"/>
      <c r="V20"/>
      <c r="W20"/>
      <c r="X20"/>
    </row>
    <row r="21" spans="1:24" ht="18.75" customHeight="1">
      <c r="A21" s="13" t="s">
        <v>11</v>
      </c>
      <c r="B21" s="14">
        <v>26833</v>
      </c>
      <c r="C21" s="14">
        <v>17244</v>
      </c>
      <c r="D21" s="14">
        <v>18935</v>
      </c>
      <c r="E21" s="14">
        <v>3329</v>
      </c>
      <c r="F21" s="14">
        <v>13269</v>
      </c>
      <c r="G21" s="14">
        <v>19378</v>
      </c>
      <c r="H21" s="14">
        <v>20732</v>
      </c>
      <c r="I21" s="14">
        <v>24715</v>
      </c>
      <c r="J21" s="14">
        <v>15743</v>
      </c>
      <c r="K21" s="14">
        <v>24005</v>
      </c>
      <c r="L21" s="14">
        <v>8337</v>
      </c>
      <c r="M21" s="14">
        <v>3905</v>
      </c>
      <c r="N21" s="12">
        <f t="shared" si="7"/>
        <v>196425</v>
      </c>
      <c r="O21"/>
      <c r="P21"/>
      <c r="Q21"/>
      <c r="R21"/>
      <c r="S21"/>
      <c r="T21"/>
      <c r="U21"/>
      <c r="V21"/>
      <c r="W21"/>
      <c r="X21"/>
    </row>
    <row r="22" spans="1:24" ht="18.75" customHeight="1">
      <c r="A22" s="13" t="s">
        <v>12</v>
      </c>
      <c r="B22" s="14">
        <v>21413</v>
      </c>
      <c r="C22" s="14">
        <v>9935</v>
      </c>
      <c r="D22" s="14">
        <v>15166</v>
      </c>
      <c r="E22" s="14">
        <v>2408</v>
      </c>
      <c r="F22" s="14">
        <v>10403</v>
      </c>
      <c r="G22" s="14">
        <v>15524</v>
      </c>
      <c r="H22" s="14">
        <v>13803</v>
      </c>
      <c r="I22" s="14">
        <v>19115</v>
      </c>
      <c r="J22" s="14">
        <v>12839</v>
      </c>
      <c r="K22" s="14">
        <v>21739</v>
      </c>
      <c r="L22" s="14">
        <v>6874</v>
      </c>
      <c r="M22" s="14">
        <v>3498</v>
      </c>
      <c r="N22" s="12">
        <f t="shared" si="7"/>
        <v>152717</v>
      </c>
      <c r="O22"/>
      <c r="P22"/>
      <c r="Q22"/>
      <c r="R22"/>
      <c r="S22"/>
      <c r="T22"/>
      <c r="U22"/>
      <c r="V22"/>
      <c r="W22"/>
      <c r="X22"/>
    </row>
    <row r="23" spans="1:24" ht="18.75" customHeight="1">
      <c r="A23" s="13" t="s">
        <v>13</v>
      </c>
      <c r="B23" s="14">
        <v>514</v>
      </c>
      <c r="C23" s="14">
        <v>403</v>
      </c>
      <c r="D23" s="14">
        <v>346</v>
      </c>
      <c r="E23" s="14">
        <v>94</v>
      </c>
      <c r="F23" s="14">
        <v>337</v>
      </c>
      <c r="G23" s="14">
        <v>594</v>
      </c>
      <c r="H23" s="14">
        <v>451</v>
      </c>
      <c r="I23" s="14">
        <v>378</v>
      </c>
      <c r="J23" s="14">
        <v>378</v>
      </c>
      <c r="K23" s="14">
        <v>484</v>
      </c>
      <c r="L23" s="14">
        <v>200</v>
      </c>
      <c r="M23" s="14">
        <v>63</v>
      </c>
      <c r="N23" s="12">
        <f t="shared" si="7"/>
        <v>4242</v>
      </c>
      <c r="O23"/>
      <c r="P23"/>
      <c r="Q23"/>
      <c r="R23"/>
      <c r="S23"/>
      <c r="T23"/>
      <c r="U23"/>
      <c r="V23"/>
      <c r="W23"/>
      <c r="X23"/>
    </row>
    <row r="24" spans="1:24" ht="18.75" customHeight="1">
      <c r="A24" s="17" t="s">
        <v>14</v>
      </c>
      <c r="B24" s="14">
        <f>B25+B26</f>
        <v>68424</v>
      </c>
      <c r="C24" s="14">
        <f>C25+C26</f>
        <v>45002</v>
      </c>
      <c r="D24" s="14">
        <f>D25+D26</f>
        <v>49717</v>
      </c>
      <c r="E24" s="14">
        <f>E25+E26</f>
        <v>9792</v>
      </c>
      <c r="F24" s="14">
        <f aca="true" t="shared" si="8" ref="F24:M24">F25+F26</f>
        <v>41175</v>
      </c>
      <c r="G24" s="14">
        <f t="shared" si="8"/>
        <v>64553</v>
      </c>
      <c r="H24" s="14">
        <f t="shared" si="8"/>
        <v>52259</v>
      </c>
      <c r="I24" s="14">
        <f t="shared" si="8"/>
        <v>48618</v>
      </c>
      <c r="J24" s="14">
        <f t="shared" si="8"/>
        <v>40345</v>
      </c>
      <c r="K24" s="14">
        <f t="shared" si="8"/>
        <v>40616</v>
      </c>
      <c r="L24" s="14">
        <f t="shared" si="8"/>
        <v>13257</v>
      </c>
      <c r="M24" s="14">
        <f t="shared" si="8"/>
        <v>5756</v>
      </c>
      <c r="N24" s="12">
        <f t="shared" si="7"/>
        <v>479514</v>
      </c>
      <c r="O24"/>
      <c r="P24"/>
      <c r="Q24"/>
      <c r="R24"/>
      <c r="S24"/>
      <c r="T24"/>
      <c r="U24"/>
      <c r="V24"/>
      <c r="W24"/>
      <c r="X24"/>
    </row>
    <row r="25" spans="1:24" ht="18.75" customHeight="1">
      <c r="A25" s="13" t="s">
        <v>46</v>
      </c>
      <c r="B25" s="14">
        <v>36982</v>
      </c>
      <c r="C25" s="14">
        <v>26510</v>
      </c>
      <c r="D25" s="14">
        <v>29495</v>
      </c>
      <c r="E25" s="14">
        <v>6136</v>
      </c>
      <c r="F25" s="14">
        <v>24521</v>
      </c>
      <c r="G25" s="14">
        <v>39381</v>
      </c>
      <c r="H25" s="14">
        <v>32878</v>
      </c>
      <c r="I25" s="14">
        <v>26464</v>
      </c>
      <c r="J25" s="14">
        <v>23939</v>
      </c>
      <c r="K25" s="14">
        <v>21817</v>
      </c>
      <c r="L25" s="14">
        <v>7104</v>
      </c>
      <c r="M25" s="14">
        <v>3041</v>
      </c>
      <c r="N25" s="12">
        <f t="shared" si="7"/>
        <v>278268</v>
      </c>
      <c r="O25"/>
      <c r="P25"/>
      <c r="Q25"/>
      <c r="R25"/>
      <c r="S25"/>
      <c r="T25"/>
      <c r="U25"/>
      <c r="V25"/>
      <c r="W25"/>
      <c r="X25"/>
    </row>
    <row r="26" spans="1:24" ht="18.75" customHeight="1">
      <c r="A26" s="13" t="s">
        <v>47</v>
      </c>
      <c r="B26" s="14">
        <v>31442</v>
      </c>
      <c r="C26" s="14">
        <v>18492</v>
      </c>
      <c r="D26" s="14">
        <v>20222</v>
      </c>
      <c r="E26" s="14">
        <v>3656</v>
      </c>
      <c r="F26" s="14">
        <v>16654</v>
      </c>
      <c r="G26" s="14">
        <v>25172</v>
      </c>
      <c r="H26" s="14">
        <v>19381</v>
      </c>
      <c r="I26" s="14">
        <v>22154</v>
      </c>
      <c r="J26" s="14">
        <v>16406</v>
      </c>
      <c r="K26" s="14">
        <v>18799</v>
      </c>
      <c r="L26" s="14">
        <v>6153</v>
      </c>
      <c r="M26" s="14">
        <v>2715</v>
      </c>
      <c r="N26" s="12">
        <f t="shared" si="7"/>
        <v>201246</v>
      </c>
      <c r="O26"/>
      <c r="P26"/>
      <c r="Q26"/>
      <c r="R26"/>
      <c r="S26"/>
      <c r="T26"/>
      <c r="U26"/>
      <c r="V26"/>
      <c r="W26"/>
      <c r="X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4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4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4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</row>
    <row r="34" spans="1:24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395199.20700014</v>
      </c>
      <c r="C36" s="61">
        <f aca="true" t="shared" si="11" ref="C36:M36">C37+C38+C39+C40</f>
        <v>249711.9314</v>
      </c>
      <c r="D36" s="61">
        <f t="shared" si="11"/>
        <v>289471.71553025</v>
      </c>
      <c r="E36" s="61">
        <f t="shared" si="11"/>
        <v>67285.2721184</v>
      </c>
      <c r="F36" s="61">
        <f t="shared" si="11"/>
        <v>243534.07583045</v>
      </c>
      <c r="G36" s="61">
        <f t="shared" si="11"/>
        <v>307840.6172</v>
      </c>
      <c r="H36" s="61">
        <f t="shared" si="11"/>
        <v>316621.174</v>
      </c>
      <c r="I36" s="61">
        <f t="shared" si="11"/>
        <v>316477.97758979996</v>
      </c>
      <c r="J36" s="61">
        <f t="shared" si="11"/>
        <v>274887.3760931</v>
      </c>
      <c r="K36" s="61">
        <f t="shared" si="11"/>
        <v>317388.6738928</v>
      </c>
      <c r="L36" s="61">
        <f t="shared" si="11"/>
        <v>135578.65976469</v>
      </c>
      <c r="M36" s="61">
        <f t="shared" si="11"/>
        <v>66799.34002384</v>
      </c>
      <c r="N36" s="61">
        <f>N37+N38+N39+N40</f>
        <v>2980796.0204434698</v>
      </c>
    </row>
    <row r="37" spans="1:14" ht="18.75" customHeight="1">
      <c r="A37" s="58" t="s">
        <v>55</v>
      </c>
      <c r="B37" s="55">
        <f aca="true" t="shared" si="12" ref="B37:M37">B29*B7</f>
        <v>393239.0097</v>
      </c>
      <c r="C37" s="55">
        <f t="shared" si="12"/>
        <v>248054.0054</v>
      </c>
      <c r="D37" s="55">
        <f t="shared" si="12"/>
        <v>278382.005</v>
      </c>
      <c r="E37" s="55">
        <f t="shared" si="12"/>
        <v>66818.8092</v>
      </c>
      <c r="F37" s="55">
        <f t="shared" si="12"/>
        <v>242157.5584</v>
      </c>
      <c r="G37" s="55">
        <f t="shared" si="12"/>
        <v>306183.1113</v>
      </c>
      <c r="H37" s="55">
        <f t="shared" si="12"/>
        <v>314691.63</v>
      </c>
      <c r="I37" s="55">
        <f t="shared" si="12"/>
        <v>314939.3892</v>
      </c>
      <c r="J37" s="55">
        <f t="shared" si="12"/>
        <v>273639.07550000004</v>
      </c>
      <c r="K37" s="55">
        <f t="shared" si="12"/>
        <v>315817.911</v>
      </c>
      <c r="L37" s="55">
        <f t="shared" si="12"/>
        <v>134744.3307</v>
      </c>
      <c r="M37" s="55">
        <f t="shared" si="12"/>
        <v>66298.3984</v>
      </c>
      <c r="N37" s="57">
        <f>SUM(B37:M37)</f>
        <v>2954965.2337999996</v>
      </c>
    </row>
    <row r="38" spans="1:14" ht="18.75" customHeight="1">
      <c r="A38" s="58" t="s">
        <v>56</v>
      </c>
      <c r="B38" s="55">
        <f aca="true" t="shared" si="13" ref="B38:M38">B30*B7</f>
        <v>-1296.88269986</v>
      </c>
      <c r="C38" s="55">
        <f t="shared" si="13"/>
        <v>-820.1940000000001</v>
      </c>
      <c r="D38" s="55">
        <f t="shared" si="13"/>
        <v>-919.0994697499999</v>
      </c>
      <c r="E38" s="55">
        <f t="shared" si="13"/>
        <v>-179.8170816</v>
      </c>
      <c r="F38" s="55">
        <f t="shared" si="13"/>
        <v>-784.8825695500001</v>
      </c>
      <c r="G38" s="55">
        <f t="shared" si="13"/>
        <v>-1004.6541000000001</v>
      </c>
      <c r="H38" s="55">
        <f t="shared" si="13"/>
        <v>-968.016</v>
      </c>
      <c r="I38" s="55">
        <f t="shared" si="13"/>
        <v>-1008.0116102</v>
      </c>
      <c r="J38" s="55">
        <f t="shared" si="13"/>
        <v>-870.2994069</v>
      </c>
      <c r="K38" s="55">
        <f t="shared" si="13"/>
        <v>-1031.4771071999999</v>
      </c>
      <c r="L38" s="55">
        <f t="shared" si="13"/>
        <v>-436.83093531</v>
      </c>
      <c r="M38" s="55">
        <f t="shared" si="13"/>
        <v>-218.09837616000002</v>
      </c>
      <c r="N38" s="25">
        <f>SUM(B38:M38)</f>
        <v>-9538.263356529998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4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-49860.520000000004</v>
      </c>
      <c r="C42" s="25">
        <f aca="true" t="shared" si="15" ref="C42:M42">+C43+C46+C54+C55</f>
        <v>-45913.64</v>
      </c>
      <c r="D42" s="25">
        <f t="shared" si="15"/>
        <v>-39409.44</v>
      </c>
      <c r="E42" s="25">
        <f t="shared" si="15"/>
        <v>-5150</v>
      </c>
      <c r="F42" s="25">
        <f t="shared" si="15"/>
        <v>-28890</v>
      </c>
      <c r="G42" s="25">
        <f t="shared" si="15"/>
        <v>-55231.64</v>
      </c>
      <c r="H42" s="25">
        <f t="shared" si="15"/>
        <v>-59511.8</v>
      </c>
      <c r="I42" s="25">
        <f t="shared" si="15"/>
        <v>-33409.72</v>
      </c>
      <c r="J42" s="25">
        <f t="shared" si="15"/>
        <v>-42864.240000000005</v>
      </c>
      <c r="K42" s="25">
        <f t="shared" si="15"/>
        <v>-34868.44</v>
      </c>
      <c r="L42" s="25">
        <f t="shared" si="15"/>
        <v>-18720.8</v>
      </c>
      <c r="M42" s="25">
        <f t="shared" si="15"/>
        <v>-10082.4</v>
      </c>
      <c r="N42" s="25">
        <f>+N43+N46+N54+N55</f>
        <v>-423912.64</v>
      </c>
    </row>
    <row r="43" spans="1:14" ht="18.75" customHeight="1">
      <c r="A43" s="17" t="s">
        <v>60</v>
      </c>
      <c r="B43" s="26">
        <f>B44+B45</f>
        <v>-49650.8</v>
      </c>
      <c r="C43" s="26">
        <f>C44+C45</f>
        <v>-45793.8</v>
      </c>
      <c r="D43" s="26">
        <f>D44+D45</f>
        <v>-39311</v>
      </c>
      <c r="E43" s="26">
        <f>E44+E45</f>
        <v>-5107.2</v>
      </c>
      <c r="F43" s="26">
        <f aca="true" t="shared" si="16" ref="F43:M43">F44+F45</f>
        <v>-28868.6</v>
      </c>
      <c r="G43" s="26">
        <f t="shared" si="16"/>
        <v>-55176</v>
      </c>
      <c r="H43" s="26">
        <f t="shared" si="16"/>
        <v>-59511.8</v>
      </c>
      <c r="I43" s="26">
        <f t="shared" si="16"/>
        <v>-33307</v>
      </c>
      <c r="J43" s="26">
        <f t="shared" si="16"/>
        <v>-42658.8</v>
      </c>
      <c r="K43" s="26">
        <f t="shared" si="16"/>
        <v>-34770</v>
      </c>
      <c r="L43" s="26">
        <f t="shared" si="16"/>
        <v>-18635.2</v>
      </c>
      <c r="M43" s="26">
        <f t="shared" si="16"/>
        <v>-10039.6</v>
      </c>
      <c r="N43" s="25">
        <f aca="true" t="shared" si="17" ref="N43:N55">SUM(B43:M43)</f>
        <v>-422829.8</v>
      </c>
    </row>
    <row r="44" spans="1:24" ht="18.75" customHeight="1">
      <c r="A44" s="13" t="s">
        <v>61</v>
      </c>
      <c r="B44" s="20">
        <f>ROUND(-B9*$D$3,2)</f>
        <v>-49650.8</v>
      </c>
      <c r="C44" s="20">
        <f>ROUND(-C9*$D$3,2)</f>
        <v>-45793.8</v>
      </c>
      <c r="D44" s="20">
        <f>ROUND(-D9*$D$3,2)</f>
        <v>-39311</v>
      </c>
      <c r="E44" s="20">
        <f>ROUND(-E9*$D$3,2)</f>
        <v>-5107.2</v>
      </c>
      <c r="F44" s="20">
        <f aca="true" t="shared" si="18" ref="F44:M44">ROUND(-F9*$D$3,2)</f>
        <v>-28868.6</v>
      </c>
      <c r="G44" s="20">
        <f t="shared" si="18"/>
        <v>-55176</v>
      </c>
      <c r="H44" s="20">
        <f t="shared" si="18"/>
        <v>-59511.8</v>
      </c>
      <c r="I44" s="20">
        <f t="shared" si="18"/>
        <v>-33307</v>
      </c>
      <c r="J44" s="20">
        <f t="shared" si="18"/>
        <v>-42658.8</v>
      </c>
      <c r="K44" s="20">
        <f t="shared" si="18"/>
        <v>-34770</v>
      </c>
      <c r="L44" s="20">
        <f t="shared" si="18"/>
        <v>-18635.2</v>
      </c>
      <c r="M44" s="20">
        <f t="shared" si="18"/>
        <v>-10039.6</v>
      </c>
      <c r="N44" s="47">
        <f t="shared" si="17"/>
        <v>-422829.8</v>
      </c>
      <c r="O44"/>
      <c r="P44"/>
      <c r="Q44"/>
      <c r="R44"/>
      <c r="S44"/>
      <c r="T44"/>
      <c r="U44"/>
      <c r="V44"/>
      <c r="W44"/>
      <c r="X44"/>
    </row>
    <row r="45" spans="1:24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4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</row>
    <row r="48" spans="1:24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</row>
    <row r="49" spans="1:24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</row>
    <row r="50" spans="1:24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</row>
    <row r="51" spans="1:24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</row>
    <row r="52" spans="1:24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</row>
    <row r="53" spans="1:24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</row>
    <row r="54" spans="1:24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</row>
    <row r="55" spans="1:24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4" ht="15.75">
      <c r="A57" s="2" t="s">
        <v>73</v>
      </c>
      <c r="B57" s="29">
        <f aca="true" t="shared" si="21" ref="B57:M57">+B36+B42</f>
        <v>345338.68700013997</v>
      </c>
      <c r="C57" s="29">
        <f t="shared" si="21"/>
        <v>203798.2914</v>
      </c>
      <c r="D57" s="29">
        <f t="shared" si="21"/>
        <v>250062.27553025</v>
      </c>
      <c r="E57" s="29">
        <f t="shared" si="21"/>
        <v>62135.2721184</v>
      </c>
      <c r="F57" s="29">
        <f t="shared" si="21"/>
        <v>214644.07583045</v>
      </c>
      <c r="G57" s="29">
        <f t="shared" si="21"/>
        <v>252608.97719999996</v>
      </c>
      <c r="H57" s="29">
        <f t="shared" si="21"/>
        <v>257109.374</v>
      </c>
      <c r="I57" s="29">
        <f t="shared" si="21"/>
        <v>283068.25758979993</v>
      </c>
      <c r="J57" s="29">
        <f t="shared" si="21"/>
        <v>232023.1360931</v>
      </c>
      <c r="K57" s="29">
        <f t="shared" si="21"/>
        <v>282520.2338928</v>
      </c>
      <c r="L57" s="29">
        <f t="shared" si="21"/>
        <v>116857.85976469</v>
      </c>
      <c r="M57" s="29">
        <f t="shared" si="21"/>
        <v>56716.940023840005</v>
      </c>
      <c r="N57" s="29">
        <f>SUM(B57:M57)</f>
        <v>2556883.3804434696</v>
      </c>
      <c r="O57"/>
      <c r="P57"/>
      <c r="Q57"/>
      <c r="R57"/>
      <c r="S57"/>
      <c r="T57"/>
      <c r="U57"/>
      <c r="V57"/>
      <c r="W57"/>
      <c r="X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345338.69</v>
      </c>
      <c r="C60" s="36">
        <f aca="true" t="shared" si="22" ref="C60:M60">SUM(C61:C74)</f>
        <v>203798.29</v>
      </c>
      <c r="D60" s="36">
        <f t="shared" si="22"/>
        <v>250062.28</v>
      </c>
      <c r="E60" s="36">
        <f t="shared" si="22"/>
        <v>62135.27</v>
      </c>
      <c r="F60" s="36">
        <f t="shared" si="22"/>
        <v>214644.08</v>
      </c>
      <c r="G60" s="36">
        <f t="shared" si="22"/>
        <v>252608.98</v>
      </c>
      <c r="H60" s="36">
        <f t="shared" si="22"/>
        <v>257109.37</v>
      </c>
      <c r="I60" s="36">
        <f t="shared" si="22"/>
        <v>283068.26</v>
      </c>
      <c r="J60" s="36">
        <f t="shared" si="22"/>
        <v>232023.14</v>
      </c>
      <c r="K60" s="36">
        <f t="shared" si="22"/>
        <v>282520.23</v>
      </c>
      <c r="L60" s="36">
        <f t="shared" si="22"/>
        <v>116857.86</v>
      </c>
      <c r="M60" s="36">
        <f t="shared" si="22"/>
        <v>56716.94</v>
      </c>
      <c r="N60" s="29">
        <f>SUM(N61:N74)</f>
        <v>2556883.39</v>
      </c>
    </row>
    <row r="61" spans="1:15" ht="18.75" customHeight="1">
      <c r="A61" s="17" t="s">
        <v>75</v>
      </c>
      <c r="B61" s="36">
        <v>65171.74</v>
      </c>
      <c r="C61" s="36">
        <v>58497.47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123669.20999999999</v>
      </c>
      <c r="O61"/>
    </row>
    <row r="62" spans="1:15" ht="18.75" customHeight="1">
      <c r="A62" s="17" t="s">
        <v>76</v>
      </c>
      <c r="B62" s="36">
        <v>280166.95</v>
      </c>
      <c r="C62" s="36">
        <v>145300.82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425467.77</v>
      </c>
      <c r="O62"/>
    </row>
    <row r="63" spans="1:14" ht="18.75" customHeight="1">
      <c r="A63" s="17" t="s">
        <v>77</v>
      </c>
      <c r="B63" s="35">
        <v>0</v>
      </c>
      <c r="C63" s="35">
        <v>0</v>
      </c>
      <c r="D63" s="26">
        <v>250062.28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250062.28</v>
      </c>
    </row>
    <row r="64" spans="1:16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62135.27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62135.27</v>
      </c>
      <c r="P64"/>
    </row>
    <row r="65" spans="1:17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214644.08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214644.08</v>
      </c>
      <c r="Q65"/>
    </row>
    <row r="66" spans="1:18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252608.98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252608.98</v>
      </c>
      <c r="R66"/>
    </row>
    <row r="67" spans="1:19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202093.35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202093.35</v>
      </c>
      <c r="S67"/>
    </row>
    <row r="68" spans="1:19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55016.02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55016.02</v>
      </c>
      <c r="S68"/>
    </row>
    <row r="69" spans="1:20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283068.26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283068.26</v>
      </c>
      <c r="T69"/>
    </row>
    <row r="70" spans="1:21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232023.14</v>
      </c>
      <c r="K70" s="35">
        <v>0</v>
      </c>
      <c r="L70" s="35">
        <v>0</v>
      </c>
      <c r="M70" s="35">
        <v>0</v>
      </c>
      <c r="N70" s="29">
        <f t="shared" si="23"/>
        <v>232023.14</v>
      </c>
      <c r="U70"/>
    </row>
    <row r="71" spans="1:22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282520.23</v>
      </c>
      <c r="L71" s="35">
        <v>0</v>
      </c>
      <c r="M71" s="62"/>
      <c r="N71" s="26">
        <f t="shared" si="23"/>
        <v>282520.23</v>
      </c>
      <c r="V71"/>
    </row>
    <row r="72" spans="1:23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116857.86</v>
      </c>
      <c r="M72" s="35">
        <v>0</v>
      </c>
      <c r="N72" s="29">
        <f t="shared" si="23"/>
        <v>116857.86</v>
      </c>
      <c r="W72"/>
    </row>
    <row r="73" spans="1:24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56716.94</v>
      </c>
      <c r="N73" s="26">
        <f t="shared" si="23"/>
        <v>56716.94</v>
      </c>
      <c r="X73"/>
    </row>
    <row r="74" spans="1:24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2.1262374121201555</v>
      </c>
      <c r="C78" s="45">
        <v>2.097934270263846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1.8407190331376435</v>
      </c>
      <c r="C79" s="45">
        <v>1.7381467892045068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4" ht="18.75" customHeight="1">
      <c r="A80" s="17" t="s">
        <v>91</v>
      </c>
      <c r="B80" s="45">
        <v>0</v>
      </c>
      <c r="C80" s="45">
        <v>0</v>
      </c>
      <c r="D80" s="22">
        <f>(D$37+D$38+D$39)/D$7</f>
        <v>1.6885015882989645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</row>
    <row r="81" spans="1:16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2.3504950785439807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P81"/>
    </row>
    <row r="82" spans="1:17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1.9727504947828658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Q82"/>
    </row>
    <row r="83" spans="1:18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1.5627141199344132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R83"/>
    </row>
    <row r="84" spans="1:19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1.8405959786601496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19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1.800642267987892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S85"/>
    </row>
    <row r="86" spans="1:20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1.785882239758254</v>
      </c>
      <c r="J86" s="45">
        <v>0</v>
      </c>
      <c r="K86" s="35">
        <v>0</v>
      </c>
      <c r="L86" s="45">
        <v>0</v>
      </c>
      <c r="M86" s="45">
        <v>0</v>
      </c>
      <c r="N86" s="26"/>
      <c r="T86"/>
    </row>
    <row r="87" spans="1:21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2.01063054406621</v>
      </c>
      <c r="K87" s="35">
        <v>0</v>
      </c>
      <c r="L87" s="45">
        <v>0</v>
      </c>
      <c r="M87" s="45">
        <v>0</v>
      </c>
      <c r="N87" s="29"/>
      <c r="U87"/>
    </row>
    <row r="88" spans="1:22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1.9232180445543234</v>
      </c>
      <c r="L88" s="45">
        <v>0</v>
      </c>
      <c r="M88" s="45">
        <v>0</v>
      </c>
      <c r="N88" s="26"/>
      <c r="V88"/>
    </row>
    <row r="89" spans="1:23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2.2869736647047216</v>
      </c>
      <c r="M89" s="45">
        <v>0</v>
      </c>
      <c r="N89" s="63"/>
      <c r="W89"/>
    </row>
    <row r="90" spans="1:24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2.2424163289751253</v>
      </c>
      <c r="N90" s="51"/>
      <c r="X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2016-06-06T18:21:53Z</dcterms:modified>
  <cp:category/>
  <cp:version/>
  <cp:contentType/>
  <cp:contentStatus/>
</cp:coreProperties>
</file>