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<sst xmlns="http://schemas.openxmlformats.org/spreadsheetml/2006/main" count="105" uniqueCount="103">
  <si>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</si>
  <si>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</si>
  <si>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</si>
  <si>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</si>
  <si>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</si>
  <si>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</si>
  <si>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</si>
  <si>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</si>
  <si>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</si>
  <si>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</si>
  <si>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</si>
  <si>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</si>
  <si>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</si>
  <si>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</si>
  <si>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</si>
  <si>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</si>
  <si>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</si>
  <si>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</si>
  <si>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</si>
  <si>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</si>
  <si>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</si>
  <si>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</si>
  <si>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</si>
  <si>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</si>
  <si>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</si>
  <si>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</si>
  <si>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</si>
  <si>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</si>
  <si>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</si>
  <si>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</si>
  <si>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</si>
  <si>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</si>
  <si>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</si>
  <si>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</si>
  <si>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</si>
  <si>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</si>
  <si>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</si>
  <si>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</si>
  <si>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</si>
  <si>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</si>
  <si>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</si>
  <si>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</si>
  <si>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</si>
  <si>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</si>
  <si>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</si>
  <si>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</si>
  <si>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</si>
  <si>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</si>
  <si>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</si>
  <si>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</si>
  <si>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</si>
  <si>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</si>
  <si>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</si>
  <si>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</si>
  <si>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</si>
  <si>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</si>
  <si>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</si>
  <si>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</si>
  <si>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</si>
  <si>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</si>
  <si>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</si>
  <si>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</si>
  <si>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</si>
  <si>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</si>
  <si>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</si>
  <si>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</si>
  <si>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</si>
  <si>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</si>
  <si>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</si>
  <si>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</si>
  <si>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</si>
  <si>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</si>
  <si>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</si>
  <si>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</si>
  <si>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</si>
  <si>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</si>
  <si>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</si>
  <si>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</si>
  <si>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</si>
  <si>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</si>
  <si>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</si>
  <si>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</si>
  <si>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</si>
  <si>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</si>
  <si>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</si>
  <si>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</si>
  <si>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</si>
  <si>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</si>
  <si>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</si>
  <si>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</si>
  <si>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</si>
  <si>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</si>
  <si>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</si>
  <si>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</si>
  <si>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</si>
  <si>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</si>
  <si>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</si>
  <si>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</si>
  <si>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</si>
  <si>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</si>
  <si>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</si>
  <si>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</si>
  <si>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27/05/16 - VENCIMENTO 03/06/16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</si>
</sst>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1" fontId="0" fillId="0" borderId="0" xfId="52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3.50390625" style="1" bestFit="1" customWidth="1"/>
    <col min="17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409890</v>
      </c>
      <c r="C7" s="10">
        <f>C8+C20+C24</f>
        <v>299368</v>
      </c>
      <c r="D7" s="10">
        <f>D8+D20+D24</f>
        <v>307601</v>
      </c>
      <c r="E7" s="10">
        <f>E8+E20+E24</f>
        <v>53463</v>
      </c>
      <c r="F7" s="10">
        <f aca="true" t="shared" si="0" ref="F7:M7">F8+F20+F24</f>
        <v>233783</v>
      </c>
      <c r="G7" s="10">
        <f t="shared" si="0"/>
        <v>395905</v>
      </c>
      <c r="H7" s="10">
        <f t="shared" si="0"/>
        <v>366376</v>
      </c>
      <c r="I7" s="10">
        <f t="shared" si="0"/>
        <v>324630</v>
      </c>
      <c r="J7" s="10">
        <f t="shared" si="0"/>
        <v>244190</v>
      </c>
      <c r="K7" s="10">
        <f t="shared" si="0"/>
        <v>289833</v>
      </c>
      <c r="L7" s="10">
        <f t="shared" si="0"/>
        <v>120263</v>
      </c>
      <c r="M7" s="10">
        <f t="shared" si="0"/>
        <v>70143</v>
      </c>
      <c r="N7" s="10">
        <f>+N8+N20+N24</f>
        <v>3115445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183112</v>
      </c>
      <c r="C8" s="12">
        <f>+C9+C12+C16</f>
        <v>143484</v>
      </c>
      <c r="D8" s="12">
        <f>+D9+D12+D16</f>
        <v>162556</v>
      </c>
      <c r="E8" s="12">
        <f>+E9+E12+E16</f>
        <v>25928</v>
      </c>
      <c r="F8" s="12">
        <f aca="true" t="shared" si="1" ref="F8:M8">+F9+F12+F16</f>
        <v>113536</v>
      </c>
      <c r="G8" s="12">
        <f t="shared" si="1"/>
        <v>196175</v>
      </c>
      <c r="H8" s="12">
        <f t="shared" si="1"/>
        <v>178333</v>
      </c>
      <c r="I8" s="12">
        <f t="shared" si="1"/>
        <v>160637</v>
      </c>
      <c r="J8" s="12">
        <f t="shared" si="1"/>
        <v>122506</v>
      </c>
      <c r="K8" s="12">
        <f t="shared" si="1"/>
        <v>137380</v>
      </c>
      <c r="L8" s="12">
        <f t="shared" si="1"/>
        <v>63646</v>
      </c>
      <c r="M8" s="12">
        <f t="shared" si="1"/>
        <v>39285</v>
      </c>
      <c r="N8" s="12">
        <f>SUM(B8:M8)</f>
        <v>1526578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18728</v>
      </c>
      <c r="C9" s="14">
        <v>18851</v>
      </c>
      <c r="D9" s="14">
        <v>12725</v>
      </c>
      <c r="E9" s="14">
        <v>2220</v>
      </c>
      <c r="F9" s="14">
        <v>9930</v>
      </c>
      <c r="G9" s="14">
        <v>20190</v>
      </c>
      <c r="H9" s="14">
        <v>23745</v>
      </c>
      <c r="I9" s="14">
        <v>11433</v>
      </c>
      <c r="J9" s="14">
        <v>15627</v>
      </c>
      <c r="K9" s="14">
        <v>11818</v>
      </c>
      <c r="L9" s="14">
        <v>8185</v>
      </c>
      <c r="M9" s="14">
        <v>5010</v>
      </c>
      <c r="N9" s="12">
        <f aca="true" t="shared" si="2" ref="N9:N19">SUM(B9:M9)</f>
        <v>158462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18728</v>
      </c>
      <c r="C10" s="14">
        <f>+C9-C11</f>
        <v>18851</v>
      </c>
      <c r="D10" s="14">
        <f>+D9-D11</f>
        <v>12725</v>
      </c>
      <c r="E10" s="14">
        <f>+E9-E11</f>
        <v>2220</v>
      </c>
      <c r="F10" s="14">
        <f aca="true" t="shared" si="3" ref="F10:M10">+F9-F11</f>
        <v>9930</v>
      </c>
      <c r="G10" s="14">
        <f t="shared" si="3"/>
        <v>20190</v>
      </c>
      <c r="H10" s="14">
        <f t="shared" si="3"/>
        <v>23745</v>
      </c>
      <c r="I10" s="14">
        <f t="shared" si="3"/>
        <v>11433</v>
      </c>
      <c r="J10" s="14">
        <f t="shared" si="3"/>
        <v>15627</v>
      </c>
      <c r="K10" s="14">
        <f t="shared" si="3"/>
        <v>11818</v>
      </c>
      <c r="L10" s="14">
        <f t="shared" si="3"/>
        <v>8185</v>
      </c>
      <c r="M10" s="14">
        <f t="shared" si="3"/>
        <v>5010</v>
      </c>
      <c r="N10" s="12">
        <f t="shared" si="2"/>
        <v>158462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144801</v>
      </c>
      <c r="C12" s="14">
        <f>C13+C14+C15</f>
        <v>111249</v>
      </c>
      <c r="D12" s="14">
        <f>D13+D14+D15</f>
        <v>134790</v>
      </c>
      <c r="E12" s="14">
        <f>E13+E14+E15</f>
        <v>21202</v>
      </c>
      <c r="F12" s="14">
        <f aca="true" t="shared" si="4" ref="F12:M12">F13+F14+F15</f>
        <v>91820</v>
      </c>
      <c r="G12" s="14">
        <f t="shared" si="4"/>
        <v>155626</v>
      </c>
      <c r="H12" s="14">
        <f t="shared" si="4"/>
        <v>137234</v>
      </c>
      <c r="I12" s="14">
        <f t="shared" si="4"/>
        <v>132162</v>
      </c>
      <c r="J12" s="14">
        <f t="shared" si="4"/>
        <v>94382</v>
      </c>
      <c r="K12" s="14">
        <f t="shared" si="4"/>
        <v>109432</v>
      </c>
      <c r="L12" s="14">
        <f t="shared" si="4"/>
        <v>49707</v>
      </c>
      <c r="M12" s="14">
        <f t="shared" si="4"/>
        <v>31461</v>
      </c>
      <c r="N12" s="12">
        <f t="shared" si="2"/>
        <v>1213866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72884</v>
      </c>
      <c r="C13" s="14">
        <v>57813</v>
      </c>
      <c r="D13" s="14">
        <v>66078</v>
      </c>
      <c r="E13" s="14">
        <v>10877</v>
      </c>
      <c r="F13" s="14">
        <v>45364</v>
      </c>
      <c r="G13" s="14">
        <v>79138</v>
      </c>
      <c r="H13" s="14">
        <v>73754</v>
      </c>
      <c r="I13" s="14">
        <v>68630</v>
      </c>
      <c r="J13" s="14">
        <v>48047</v>
      </c>
      <c r="K13" s="14">
        <v>54852</v>
      </c>
      <c r="L13" s="14">
        <v>24609</v>
      </c>
      <c r="M13" s="14">
        <v>15063</v>
      </c>
      <c r="N13" s="12">
        <f t="shared" si="2"/>
        <v>617109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69523</v>
      </c>
      <c r="C14" s="14">
        <v>50693</v>
      </c>
      <c r="D14" s="14">
        <v>66906</v>
      </c>
      <c r="E14" s="14">
        <v>9864</v>
      </c>
      <c r="F14" s="14">
        <v>44636</v>
      </c>
      <c r="G14" s="14">
        <v>72481</v>
      </c>
      <c r="H14" s="14">
        <v>60869</v>
      </c>
      <c r="I14" s="14">
        <v>61871</v>
      </c>
      <c r="J14" s="14">
        <v>44507</v>
      </c>
      <c r="K14" s="14">
        <v>52978</v>
      </c>
      <c r="L14" s="14">
        <v>24259</v>
      </c>
      <c r="M14" s="14">
        <v>15965</v>
      </c>
      <c r="N14" s="12">
        <f t="shared" si="2"/>
        <v>574552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2394</v>
      </c>
      <c r="C15" s="14">
        <v>2743</v>
      </c>
      <c r="D15" s="14">
        <v>1806</v>
      </c>
      <c r="E15" s="14">
        <v>461</v>
      </c>
      <c r="F15" s="14">
        <v>1820</v>
      </c>
      <c r="G15" s="14">
        <v>4007</v>
      </c>
      <c r="H15" s="14">
        <v>2611</v>
      </c>
      <c r="I15" s="14">
        <v>1661</v>
      </c>
      <c r="J15" s="14">
        <v>1828</v>
      </c>
      <c r="K15" s="14">
        <v>1602</v>
      </c>
      <c r="L15" s="14">
        <v>839</v>
      </c>
      <c r="M15" s="14">
        <v>433</v>
      </c>
      <c r="N15" s="12">
        <f t="shared" si="2"/>
        <v>22205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19583</v>
      </c>
      <c r="C16" s="14">
        <f>C17+C18+C19</f>
        <v>13384</v>
      </c>
      <c r="D16" s="14">
        <f>D17+D18+D19</f>
        <v>15041</v>
      </c>
      <c r="E16" s="14">
        <f>E17+E18+E19</f>
        <v>2506</v>
      </c>
      <c r="F16" s="14">
        <f aca="true" t="shared" si="5" ref="F16:M16">F17+F18+F19</f>
        <v>11786</v>
      </c>
      <c r="G16" s="14">
        <f t="shared" si="5"/>
        <v>20359</v>
      </c>
      <c r="H16" s="14">
        <f t="shared" si="5"/>
        <v>17354</v>
      </c>
      <c r="I16" s="14">
        <f t="shared" si="5"/>
        <v>17042</v>
      </c>
      <c r="J16" s="14">
        <f t="shared" si="5"/>
        <v>12497</v>
      </c>
      <c r="K16" s="14">
        <f t="shared" si="5"/>
        <v>16130</v>
      </c>
      <c r="L16" s="14">
        <f t="shared" si="5"/>
        <v>5754</v>
      </c>
      <c r="M16" s="14">
        <f t="shared" si="5"/>
        <v>2814</v>
      </c>
      <c r="N16" s="12">
        <f t="shared" si="2"/>
        <v>154250</v>
      </c>
    </row>
    <row r="17" spans="1:25" ht="18.75" customHeight="1">
      <c r="A17" s="15" t="s">
        <v>16</v>
      </c>
      <c r="B17" s="14">
        <v>12162</v>
      </c>
      <c r="C17" s="14">
        <v>9133</v>
      </c>
      <c r="D17" s="14">
        <v>8490</v>
      </c>
      <c r="E17" s="14">
        <v>1605</v>
      </c>
      <c r="F17" s="14">
        <v>7432</v>
      </c>
      <c r="G17" s="14">
        <v>12836</v>
      </c>
      <c r="H17" s="14">
        <v>11180</v>
      </c>
      <c r="I17" s="14">
        <v>10731</v>
      </c>
      <c r="J17" s="14">
        <v>7747</v>
      </c>
      <c r="K17" s="14">
        <v>9926</v>
      </c>
      <c r="L17" s="14">
        <v>3590</v>
      </c>
      <c r="M17" s="14">
        <v>1662</v>
      </c>
      <c r="N17" s="12">
        <f t="shared" si="2"/>
        <v>96494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6610</v>
      </c>
      <c r="C18" s="14">
        <v>3418</v>
      </c>
      <c r="D18" s="14">
        <v>5890</v>
      </c>
      <c r="E18" s="14">
        <v>787</v>
      </c>
      <c r="F18" s="14">
        <v>3770</v>
      </c>
      <c r="G18" s="14">
        <v>6174</v>
      </c>
      <c r="H18" s="14">
        <v>5300</v>
      </c>
      <c r="I18" s="14">
        <v>5866</v>
      </c>
      <c r="J18" s="14">
        <v>4228</v>
      </c>
      <c r="K18" s="14">
        <v>5720</v>
      </c>
      <c r="L18" s="14">
        <v>1946</v>
      </c>
      <c r="M18" s="14">
        <v>1022</v>
      </c>
      <c r="N18" s="12">
        <f t="shared" si="2"/>
        <v>50731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811</v>
      </c>
      <c r="C19" s="14">
        <v>833</v>
      </c>
      <c r="D19" s="14">
        <v>661</v>
      </c>
      <c r="E19" s="14">
        <v>114</v>
      </c>
      <c r="F19" s="14">
        <v>584</v>
      </c>
      <c r="G19" s="14">
        <v>1349</v>
      </c>
      <c r="H19" s="14">
        <v>874</v>
      </c>
      <c r="I19" s="14">
        <v>445</v>
      </c>
      <c r="J19" s="14">
        <v>522</v>
      </c>
      <c r="K19" s="14">
        <v>484</v>
      </c>
      <c r="L19" s="14">
        <v>218</v>
      </c>
      <c r="M19" s="14">
        <v>130</v>
      </c>
      <c r="N19" s="12">
        <f t="shared" si="2"/>
        <v>7025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107121</v>
      </c>
      <c r="C20" s="18">
        <f>C21+C22+C23</f>
        <v>67461</v>
      </c>
      <c r="D20" s="18">
        <f>D21+D22+D23</f>
        <v>61659</v>
      </c>
      <c r="E20" s="18">
        <f>E21+E22+E23</f>
        <v>11077</v>
      </c>
      <c r="F20" s="18">
        <f aca="true" t="shared" si="6" ref="F20:M20">F21+F22+F23</f>
        <v>47981</v>
      </c>
      <c r="G20" s="18">
        <f t="shared" si="6"/>
        <v>83311</v>
      </c>
      <c r="H20" s="18">
        <f t="shared" si="6"/>
        <v>88856</v>
      </c>
      <c r="I20" s="18">
        <f t="shared" si="6"/>
        <v>82921</v>
      </c>
      <c r="J20" s="18">
        <f t="shared" si="6"/>
        <v>56239</v>
      </c>
      <c r="K20" s="18">
        <f t="shared" si="6"/>
        <v>84978</v>
      </c>
      <c r="L20" s="18">
        <f t="shared" si="6"/>
        <v>33737</v>
      </c>
      <c r="M20" s="18">
        <f t="shared" si="6"/>
        <v>18702</v>
      </c>
      <c r="N20" s="12">
        <f aca="true" t="shared" si="7" ref="N20:N26">SUM(B20:M20)</f>
        <v>744043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58727</v>
      </c>
      <c r="C21" s="14">
        <v>39708</v>
      </c>
      <c r="D21" s="14">
        <v>34956</v>
      </c>
      <c r="E21" s="14">
        <v>6433</v>
      </c>
      <c r="F21" s="14">
        <v>26949</v>
      </c>
      <c r="G21" s="14">
        <v>48408</v>
      </c>
      <c r="H21" s="14">
        <v>53105</v>
      </c>
      <c r="I21" s="14">
        <v>48040</v>
      </c>
      <c r="J21" s="14">
        <v>32055</v>
      </c>
      <c r="K21" s="14">
        <v>46426</v>
      </c>
      <c r="L21" s="14">
        <v>18534</v>
      </c>
      <c r="M21" s="14">
        <v>10022</v>
      </c>
      <c r="N21" s="12">
        <f t="shared" si="7"/>
        <v>423363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46961</v>
      </c>
      <c r="C22" s="14">
        <v>26567</v>
      </c>
      <c r="D22" s="14">
        <v>25999</v>
      </c>
      <c r="E22" s="14">
        <v>4466</v>
      </c>
      <c r="F22" s="14">
        <v>20329</v>
      </c>
      <c r="G22" s="14">
        <v>33328</v>
      </c>
      <c r="H22" s="14">
        <v>34595</v>
      </c>
      <c r="I22" s="14">
        <v>34045</v>
      </c>
      <c r="J22" s="14">
        <v>23402</v>
      </c>
      <c r="K22" s="14">
        <v>37580</v>
      </c>
      <c r="L22" s="14">
        <v>14788</v>
      </c>
      <c r="M22" s="14">
        <v>8477</v>
      </c>
      <c r="N22" s="12">
        <f t="shared" si="7"/>
        <v>310537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1433</v>
      </c>
      <c r="C23" s="14">
        <v>1186</v>
      </c>
      <c r="D23" s="14">
        <v>704</v>
      </c>
      <c r="E23" s="14">
        <v>178</v>
      </c>
      <c r="F23" s="14">
        <v>703</v>
      </c>
      <c r="G23" s="14">
        <v>1575</v>
      </c>
      <c r="H23" s="14">
        <v>1156</v>
      </c>
      <c r="I23" s="14">
        <v>836</v>
      </c>
      <c r="J23" s="14">
        <v>782</v>
      </c>
      <c r="K23" s="14">
        <v>972</v>
      </c>
      <c r="L23" s="14">
        <v>415</v>
      </c>
      <c r="M23" s="14">
        <v>203</v>
      </c>
      <c r="N23" s="12">
        <f t="shared" si="7"/>
        <v>10143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119657</v>
      </c>
      <c r="C24" s="14">
        <f>C25+C26</f>
        <v>88423</v>
      </c>
      <c r="D24" s="14">
        <f>D25+D26</f>
        <v>83386</v>
      </c>
      <c r="E24" s="14">
        <f>E25+E26</f>
        <v>16458</v>
      </c>
      <c r="F24" s="14">
        <f aca="true" t="shared" si="8" ref="F24:M24">F25+F26</f>
        <v>72266</v>
      </c>
      <c r="G24" s="14">
        <f t="shared" si="8"/>
        <v>116419</v>
      </c>
      <c r="H24" s="14">
        <f t="shared" si="8"/>
        <v>99187</v>
      </c>
      <c r="I24" s="14">
        <f t="shared" si="8"/>
        <v>81072</v>
      </c>
      <c r="J24" s="14">
        <f t="shared" si="8"/>
        <v>65445</v>
      </c>
      <c r="K24" s="14">
        <f t="shared" si="8"/>
        <v>67475</v>
      </c>
      <c r="L24" s="14">
        <f t="shared" si="8"/>
        <v>22880</v>
      </c>
      <c r="M24" s="14">
        <f t="shared" si="8"/>
        <v>12156</v>
      </c>
      <c r="N24" s="12">
        <f t="shared" si="7"/>
        <v>844824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63707</v>
      </c>
      <c r="C25" s="14">
        <v>51449</v>
      </c>
      <c r="D25" s="14">
        <v>47745</v>
      </c>
      <c r="E25" s="14">
        <v>10204</v>
      </c>
      <c r="F25" s="14">
        <v>42100</v>
      </c>
      <c r="G25" s="14">
        <v>68711</v>
      </c>
      <c r="H25" s="14">
        <v>61407</v>
      </c>
      <c r="I25" s="14">
        <v>42966</v>
      </c>
      <c r="J25" s="14">
        <v>37986</v>
      </c>
      <c r="K25" s="14">
        <v>35741</v>
      </c>
      <c r="L25" s="14">
        <v>12424</v>
      </c>
      <c r="M25" s="14">
        <v>6158</v>
      </c>
      <c r="N25" s="12">
        <f t="shared" si="7"/>
        <v>480598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55950</v>
      </c>
      <c r="C26" s="14">
        <v>36974</v>
      </c>
      <c r="D26" s="14">
        <v>35641</v>
      </c>
      <c r="E26" s="14">
        <v>6254</v>
      </c>
      <c r="F26" s="14">
        <v>30166</v>
      </c>
      <c r="G26" s="14">
        <v>47708</v>
      </c>
      <c r="H26" s="14">
        <v>37780</v>
      </c>
      <c r="I26" s="14">
        <v>38106</v>
      </c>
      <c r="J26" s="14">
        <v>27459</v>
      </c>
      <c r="K26" s="14">
        <v>31734</v>
      </c>
      <c r="L26" s="14">
        <v>10456</v>
      </c>
      <c r="M26" s="14">
        <v>5998</v>
      </c>
      <c r="N26" s="12">
        <f t="shared" si="7"/>
        <v>364226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1.87210546</v>
      </c>
      <c r="C28" s="23">
        <f aca="true" t="shared" si="9" ref="C28:M28">C29+C30</f>
        <v>1.8086</v>
      </c>
      <c r="D28" s="23">
        <f t="shared" si="9"/>
        <v>1.67545005</v>
      </c>
      <c r="E28" s="23">
        <f t="shared" si="9"/>
        <v>2.3279184</v>
      </c>
      <c r="F28" s="23">
        <f t="shared" si="9"/>
        <v>1.95524205</v>
      </c>
      <c r="G28" s="23">
        <f t="shared" si="9"/>
        <v>1.5492</v>
      </c>
      <c r="H28" s="23">
        <f t="shared" si="9"/>
        <v>1.8149</v>
      </c>
      <c r="I28" s="23">
        <f t="shared" si="9"/>
        <v>1.7715117999999999</v>
      </c>
      <c r="J28" s="23">
        <f t="shared" si="9"/>
        <v>1.9951343000000001</v>
      </c>
      <c r="K28" s="23">
        <f t="shared" si="9"/>
        <v>1.90744976</v>
      </c>
      <c r="L28" s="23">
        <f t="shared" si="9"/>
        <v>2.26553143</v>
      </c>
      <c r="M28" s="23">
        <f t="shared" si="9"/>
        <v>2.21827856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1.8783</v>
      </c>
      <c r="C29" s="23">
        <v>1.8146</v>
      </c>
      <c r="D29" s="23">
        <v>1.681</v>
      </c>
      <c r="E29" s="23">
        <v>2.3342</v>
      </c>
      <c r="F29" s="23">
        <v>1.9616</v>
      </c>
      <c r="G29" s="23">
        <v>1.5543</v>
      </c>
      <c r="H29" s="23">
        <v>1.8205</v>
      </c>
      <c r="I29" s="23">
        <v>1.7772</v>
      </c>
      <c r="J29" s="23">
        <v>2.0015</v>
      </c>
      <c r="K29" s="23">
        <v>1.9137</v>
      </c>
      <c r="L29" s="23">
        <v>2.2729</v>
      </c>
      <c r="M29" s="23">
        <v>2.2256</v>
      </c>
      <c r="N29" s="24"/>
    </row>
    <row r="30" spans="1:25" ht="18.75" customHeight="1">
      <c r="A30" s="53" t="s">
        <v>50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2478.1200000000003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>+L33*L34</f>
        <v>1271.16</v>
      </c>
      <c r="M32" s="57">
        <f t="shared" si="10"/>
        <v>719.0400000000001</v>
      </c>
      <c r="N32" s="25">
        <f>SUM(B32:M32)</f>
        <v>25521.64</v>
      </c>
    </row>
    <row r="33" spans="1:25" ht="18.75" customHeight="1">
      <c r="A33" s="53" t="s">
        <v>52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770614.3869994</v>
      </c>
      <c r="C36" s="61">
        <f aca="true" t="shared" si="11" ref="C36:M36">C37+C38+C39+C40</f>
        <v>543915.0848</v>
      </c>
      <c r="D36" s="61">
        <f t="shared" si="11"/>
        <v>527378.92083005</v>
      </c>
      <c r="E36" s="61">
        <f t="shared" si="11"/>
        <v>125103.78141920001</v>
      </c>
      <c r="F36" s="61">
        <f t="shared" si="11"/>
        <v>459263.75217515003</v>
      </c>
      <c r="G36" s="61">
        <f t="shared" si="11"/>
        <v>615998.1860000001</v>
      </c>
      <c r="H36" s="61">
        <f t="shared" si="11"/>
        <v>667833.3624000001</v>
      </c>
      <c r="I36" s="61">
        <f t="shared" si="11"/>
        <v>577632.4756339999</v>
      </c>
      <c r="J36" s="61">
        <f t="shared" si="11"/>
        <v>489310.444717</v>
      </c>
      <c r="K36" s="61">
        <f t="shared" si="11"/>
        <v>555444.1262900799</v>
      </c>
      <c r="L36" s="61">
        <f t="shared" si="11"/>
        <v>273730.7663660899</v>
      </c>
      <c r="M36" s="61">
        <f t="shared" si="11"/>
        <v>156315.75303408</v>
      </c>
      <c r="N36" s="61">
        <f>N37+N38+N39+N40</f>
        <v>5762541.04066505</v>
      </c>
    </row>
    <row r="37" spans="1:14" ht="18.75" customHeight="1">
      <c r="A37" s="58" t="s">
        <v>55</v>
      </c>
      <c r="B37" s="55">
        <f aca="true" t="shared" si="12" ref="B37:M37">B29*B7</f>
        <v>769896.387</v>
      </c>
      <c r="C37" s="55">
        <f t="shared" si="12"/>
        <v>543233.1728</v>
      </c>
      <c r="D37" s="55">
        <f t="shared" si="12"/>
        <v>517077.281</v>
      </c>
      <c r="E37" s="55">
        <f t="shared" si="12"/>
        <v>124793.3346</v>
      </c>
      <c r="F37" s="55">
        <f t="shared" si="12"/>
        <v>458588.7328</v>
      </c>
      <c r="G37" s="55">
        <f t="shared" si="12"/>
        <v>615355.1415</v>
      </c>
      <c r="H37" s="55">
        <f t="shared" si="12"/>
        <v>666987.508</v>
      </c>
      <c r="I37" s="55">
        <f t="shared" si="12"/>
        <v>576932.436</v>
      </c>
      <c r="J37" s="55">
        <f t="shared" si="12"/>
        <v>488746.28500000003</v>
      </c>
      <c r="K37" s="55">
        <f t="shared" si="12"/>
        <v>554653.4121</v>
      </c>
      <c r="L37" s="55">
        <f t="shared" si="12"/>
        <v>273345.7727</v>
      </c>
      <c r="M37" s="55">
        <f t="shared" si="12"/>
        <v>156110.2608</v>
      </c>
      <c r="N37" s="57">
        <f>SUM(B37:M37)</f>
        <v>5745719.7243</v>
      </c>
    </row>
    <row r="38" spans="1:14" ht="18.75" customHeight="1">
      <c r="A38" s="58" t="s">
        <v>56</v>
      </c>
      <c r="B38" s="55">
        <f aca="true" t="shared" si="13" ref="B38:M38">B30*B7</f>
        <v>-2539.0800006</v>
      </c>
      <c r="C38" s="55">
        <f t="shared" si="13"/>
        <v>-1796.208</v>
      </c>
      <c r="D38" s="55">
        <f t="shared" si="13"/>
        <v>-1707.17016995</v>
      </c>
      <c r="E38" s="55">
        <f t="shared" si="13"/>
        <v>-335.8331808</v>
      </c>
      <c r="F38" s="55">
        <f t="shared" si="13"/>
        <v>-1486.38062485</v>
      </c>
      <c r="G38" s="55">
        <f t="shared" si="13"/>
        <v>-2019.1155</v>
      </c>
      <c r="H38" s="55">
        <f t="shared" si="13"/>
        <v>-2051.7056</v>
      </c>
      <c r="I38" s="55">
        <f t="shared" si="13"/>
        <v>-1846.560366</v>
      </c>
      <c r="J38" s="55">
        <f t="shared" si="13"/>
        <v>-1554.4402830000001</v>
      </c>
      <c r="K38" s="55">
        <f t="shared" si="13"/>
        <v>-1811.52580992</v>
      </c>
      <c r="L38" s="55">
        <f t="shared" si="13"/>
        <v>-886.1663339099999</v>
      </c>
      <c r="M38" s="55">
        <f t="shared" si="13"/>
        <v>-513.54776592</v>
      </c>
      <c r="N38" s="25">
        <f>SUM(B38:M38)</f>
        <v>-18547.73363495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2478.1200000000003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25521.64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9847.41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9847.41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-105872.42</v>
      </c>
      <c r="C42" s="25">
        <f aca="true" t="shared" si="15" ref="C42:M42">+C43+C46+C54+C55</f>
        <v>-98021.64</v>
      </c>
      <c r="D42" s="25">
        <f t="shared" si="15"/>
        <v>-76325.2</v>
      </c>
      <c r="E42" s="25">
        <f t="shared" si="15"/>
        <v>-41231.28</v>
      </c>
      <c r="F42" s="25">
        <f t="shared" si="15"/>
        <v>-67330.99</v>
      </c>
      <c r="G42" s="25">
        <f t="shared" si="15"/>
        <v>-108502.64</v>
      </c>
      <c r="H42" s="25">
        <f t="shared" si="15"/>
        <v>-106655.3</v>
      </c>
      <c r="I42" s="25">
        <f t="shared" si="15"/>
        <v>-73635.55</v>
      </c>
      <c r="J42" s="25">
        <f t="shared" si="15"/>
        <v>-83792.04</v>
      </c>
      <c r="K42" s="25">
        <f t="shared" si="15"/>
        <v>-70150.25</v>
      </c>
      <c r="L42" s="25">
        <f t="shared" si="15"/>
        <v>-45577.46</v>
      </c>
      <c r="M42" s="25">
        <f t="shared" si="15"/>
        <v>-28782.809999999998</v>
      </c>
      <c r="N42" s="25">
        <f>+N43+N46+N54+N55</f>
        <v>-905877.58</v>
      </c>
    </row>
    <row r="43" spans="1:14" ht="18.75" customHeight="1">
      <c r="A43" s="17" t="s">
        <v>60</v>
      </c>
      <c r="B43" s="26">
        <f>B44+B45</f>
        <v>-71166.4</v>
      </c>
      <c r="C43" s="26">
        <f>C44+C45</f>
        <v>-71633.8</v>
      </c>
      <c r="D43" s="26">
        <f>D44+D45</f>
        <v>-48355</v>
      </c>
      <c r="E43" s="26">
        <f>E44+E45</f>
        <v>-8436</v>
      </c>
      <c r="F43" s="26">
        <f aca="true" t="shared" si="16" ref="F43:M43">F44+F45</f>
        <v>-37734</v>
      </c>
      <c r="G43" s="26">
        <f t="shared" si="16"/>
        <v>-76722</v>
      </c>
      <c r="H43" s="26">
        <f t="shared" si="16"/>
        <v>-90231</v>
      </c>
      <c r="I43" s="26">
        <f t="shared" si="16"/>
        <v>-43445.4</v>
      </c>
      <c r="J43" s="26">
        <f t="shared" si="16"/>
        <v>-59382.6</v>
      </c>
      <c r="K43" s="26">
        <f t="shared" si="16"/>
        <v>-44908.4</v>
      </c>
      <c r="L43" s="26">
        <f t="shared" si="16"/>
        <v>-31103</v>
      </c>
      <c r="M43" s="26">
        <f t="shared" si="16"/>
        <v>-19038</v>
      </c>
      <c r="N43" s="25">
        <f aca="true" t="shared" si="17" ref="N43:N55">SUM(B43:M43)</f>
        <v>-602155.6</v>
      </c>
    </row>
    <row r="44" spans="1:25" ht="18.75" customHeight="1">
      <c r="A44" s="13" t="s">
        <v>61</v>
      </c>
      <c r="B44" s="20">
        <f>ROUND(-B9*$D$3,2)</f>
        <v>-71166.4</v>
      </c>
      <c r="C44" s="20">
        <f>ROUND(-C9*$D$3,2)</f>
        <v>-71633.8</v>
      </c>
      <c r="D44" s="20">
        <f>ROUND(-D9*$D$3,2)</f>
        <v>-48355</v>
      </c>
      <c r="E44" s="20">
        <f>ROUND(-E9*$D$3,2)</f>
        <v>-8436</v>
      </c>
      <c r="F44" s="20">
        <f aca="true" t="shared" si="18" ref="F44:M44">ROUND(-F9*$D$3,2)</f>
        <v>-37734</v>
      </c>
      <c r="G44" s="20">
        <f t="shared" si="18"/>
        <v>-76722</v>
      </c>
      <c r="H44" s="20">
        <f t="shared" si="18"/>
        <v>-90231</v>
      </c>
      <c r="I44" s="20">
        <f t="shared" si="18"/>
        <v>-43445.4</v>
      </c>
      <c r="J44" s="20">
        <f t="shared" si="18"/>
        <v>-59382.6</v>
      </c>
      <c r="K44" s="20">
        <f t="shared" si="18"/>
        <v>-44908.4</v>
      </c>
      <c r="L44" s="20">
        <f t="shared" si="18"/>
        <v>-31103</v>
      </c>
      <c r="M44" s="20">
        <f t="shared" si="18"/>
        <v>-19038</v>
      </c>
      <c r="N44" s="47">
        <f t="shared" si="17"/>
        <v>-602155.6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-34706.020000000004</v>
      </c>
      <c r="C46" s="26">
        <f aca="true" t="shared" si="20" ref="C46:M46">SUM(C47:C53)</f>
        <v>-26387.84</v>
      </c>
      <c r="D46" s="26">
        <f t="shared" si="20"/>
        <v>-27970.199999999997</v>
      </c>
      <c r="E46" s="26">
        <f t="shared" si="20"/>
        <v>-32795.28</v>
      </c>
      <c r="F46" s="26">
        <f t="shared" si="20"/>
        <v>-29596.99</v>
      </c>
      <c r="G46" s="26">
        <f t="shared" si="20"/>
        <v>-31780.64</v>
      </c>
      <c r="H46" s="26">
        <f t="shared" si="20"/>
        <v>-16424.3</v>
      </c>
      <c r="I46" s="26">
        <f t="shared" si="20"/>
        <v>-30190.15</v>
      </c>
      <c r="J46" s="26">
        <f t="shared" si="20"/>
        <v>-24409.44</v>
      </c>
      <c r="K46" s="26">
        <f t="shared" si="20"/>
        <v>-25241.85</v>
      </c>
      <c r="L46" s="26">
        <f t="shared" si="20"/>
        <v>-14474.460000000001</v>
      </c>
      <c r="M46" s="26">
        <f t="shared" si="20"/>
        <v>-9744.81</v>
      </c>
      <c r="N46" s="26">
        <f>SUM(N47:N53)</f>
        <v>-303721.98</v>
      </c>
    </row>
    <row r="47" spans="1:25" ht="18.75" customHeight="1">
      <c r="A47" s="13" t="s">
        <v>64</v>
      </c>
      <c r="B47" s="24">
        <v>-34496.3</v>
      </c>
      <c r="C47" s="24">
        <v>-26268</v>
      </c>
      <c r="D47" s="24">
        <v>-27871.76</v>
      </c>
      <c r="E47" s="24">
        <v>-32752.48</v>
      </c>
      <c r="F47" s="24">
        <v>-29575.59</v>
      </c>
      <c r="G47" s="24">
        <v>-31725</v>
      </c>
      <c r="H47" s="24">
        <v>-15750.3</v>
      </c>
      <c r="I47" s="24">
        <v>-30087.43</v>
      </c>
      <c r="J47" s="24">
        <v>-24204</v>
      </c>
      <c r="K47" s="24">
        <v>-25143.41</v>
      </c>
      <c r="L47" s="24">
        <v>-14388.86</v>
      </c>
      <c r="M47" s="24">
        <v>-9702.01</v>
      </c>
      <c r="N47" s="24">
        <f t="shared" si="17"/>
        <v>-301965.13999999996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-674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-674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7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664741.9669993999</v>
      </c>
      <c r="C57" s="29">
        <f t="shared" si="21"/>
        <v>445893.44479999994</v>
      </c>
      <c r="D57" s="29">
        <f t="shared" si="21"/>
        <v>451053.72083005</v>
      </c>
      <c r="E57" s="29">
        <f t="shared" si="21"/>
        <v>83872.50141920001</v>
      </c>
      <c r="F57" s="29">
        <f t="shared" si="21"/>
        <v>391932.76217515004</v>
      </c>
      <c r="G57" s="29">
        <f t="shared" si="21"/>
        <v>507495.5460000001</v>
      </c>
      <c r="H57" s="29">
        <f t="shared" si="21"/>
        <v>561178.0624</v>
      </c>
      <c r="I57" s="29">
        <f t="shared" si="21"/>
        <v>503996.9256339999</v>
      </c>
      <c r="J57" s="29">
        <f t="shared" si="21"/>
        <v>405518.404717</v>
      </c>
      <c r="K57" s="29">
        <f t="shared" si="21"/>
        <v>485293.8762900799</v>
      </c>
      <c r="L57" s="29">
        <f t="shared" si="21"/>
        <v>228153.30636608994</v>
      </c>
      <c r="M57" s="29">
        <f t="shared" si="21"/>
        <v>127532.94303408</v>
      </c>
      <c r="N57" s="29">
        <f>SUM(B57:M57)</f>
        <v>4856663.46066505</v>
      </c>
      <c r="O57"/>
      <c r="P57" s="73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664741.9700000001</v>
      </c>
      <c r="C60" s="36">
        <f aca="true" t="shared" si="22" ref="C60:M60">SUM(C61:C74)</f>
        <v>445893.44000000006</v>
      </c>
      <c r="D60" s="36">
        <f t="shared" si="22"/>
        <v>451053.72</v>
      </c>
      <c r="E60" s="36">
        <f t="shared" si="22"/>
        <v>83872.5</v>
      </c>
      <c r="F60" s="36">
        <f t="shared" si="22"/>
        <v>391932.76</v>
      </c>
      <c r="G60" s="36">
        <f t="shared" si="22"/>
        <v>507495.54</v>
      </c>
      <c r="H60" s="36">
        <f t="shared" si="22"/>
        <v>561178.06</v>
      </c>
      <c r="I60" s="36">
        <f t="shared" si="22"/>
        <v>503996.93</v>
      </c>
      <c r="J60" s="36">
        <f t="shared" si="22"/>
        <v>405518.41</v>
      </c>
      <c r="K60" s="36">
        <f t="shared" si="22"/>
        <v>485293.87</v>
      </c>
      <c r="L60" s="36">
        <f t="shared" si="22"/>
        <v>228153.3</v>
      </c>
      <c r="M60" s="36">
        <f t="shared" si="22"/>
        <v>127532.94</v>
      </c>
      <c r="N60" s="29">
        <f>SUM(N61:N74)</f>
        <v>4856663.44</v>
      </c>
    </row>
    <row r="61" spans="1:15" ht="18.75" customHeight="1">
      <c r="A61" s="17" t="s">
        <v>75</v>
      </c>
      <c r="B61" s="36">
        <v>127079.04</v>
      </c>
      <c r="C61" s="36">
        <v>136908.29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263987.33</v>
      </c>
      <c r="O61"/>
    </row>
    <row r="62" spans="1:15" ht="18.75" customHeight="1">
      <c r="A62" s="17" t="s">
        <v>76</v>
      </c>
      <c r="B62" s="36">
        <v>537662.93</v>
      </c>
      <c r="C62" s="36">
        <v>308985.15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846648.0800000001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451053.72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451053.72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83872.5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83872.5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391932.76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391932.76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507495.54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507495.54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435913.49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435913.49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125264.57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125264.57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503996.93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503996.93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405518.41</v>
      </c>
      <c r="K70" s="35">
        <v>0</v>
      </c>
      <c r="L70" s="35">
        <v>0</v>
      </c>
      <c r="M70" s="35">
        <v>0</v>
      </c>
      <c r="N70" s="29">
        <f t="shared" si="23"/>
        <v>405518.41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485293.87</v>
      </c>
      <c r="L71" s="35">
        <v>0</v>
      </c>
      <c r="M71" s="62"/>
      <c r="N71" s="26">
        <f t="shared" si="23"/>
        <v>485293.87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228153.3</v>
      </c>
      <c r="M72" s="35">
        <v>0</v>
      </c>
      <c r="N72" s="29">
        <f t="shared" si="23"/>
        <v>228153.3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127532.94</v>
      </c>
      <c r="N73" s="26">
        <f t="shared" si="23"/>
        <v>127532.94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2.098848767612951</v>
      </c>
      <c r="C78" s="45">
        <v>2.058233822866022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1.833289744546405</v>
      </c>
      <c r="C79" s="45">
        <v>1.7291531890473848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1.682476685153982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2.3400067601743264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1.964487375793578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1.5559242394008665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1.832837345206523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1.791132762025834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1.779356423109386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2.0038103309594986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1.9164281717060512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2.2761012644461713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2.2285296185518155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2016-06-06T18:14:59Z</dcterms:modified>
  <cp:category/>
  <cp:version/>
  <cp:contentType/>
  <cp:contentStatus/>
</cp:coreProperties>
</file>