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<sst xmlns="http://schemas.openxmlformats.org/spreadsheetml/2006/main" count="105" uniqueCount="103">
  <si>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</si>
  <si>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</si>
  <si>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</si>
  <si>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</si>
  <si>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</si>
  <si>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</si>
  <si>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</si>
  <si>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</si>
  <si>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</si>
  <si>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</si>
  <si>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</si>
  <si>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</si>
  <si>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</si>
  <si>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</si>
  <si>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</si>
  <si>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</si>
  <si>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</si>
  <si>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</si>
  <si>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</si>
  <si>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</si>
  <si>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</si>
  <si>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</si>
  <si>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</si>
  <si>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</si>
  <si>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</si>
  <si>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</si>
  <si>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</si>
  <si>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</si>
  <si>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</si>
  <si>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</si>
  <si>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</si>
  <si>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</si>
  <si>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</si>
  <si>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</si>
  <si>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</si>
  <si>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</si>
  <si>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</si>
  <si>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</si>
  <si>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</si>
  <si>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</si>
  <si>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</si>
  <si>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</si>
  <si>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</si>
  <si>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</si>
  <si>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</si>
  <si>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</si>
  <si>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</si>
  <si>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</si>
  <si>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</si>
  <si>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</si>
  <si>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</si>
  <si>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</si>
  <si>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</si>
  <si>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</si>
  <si>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</si>
  <si>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</si>
  <si>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</si>
  <si>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</si>
  <si>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</si>
  <si>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</si>
  <si>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</si>
  <si>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</si>
  <si>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</si>
  <si>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</si>
  <si>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</si>
  <si>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</si>
  <si>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</si>
  <si>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</si>
  <si>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</si>
  <si>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</si>
  <si>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</si>
  <si>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</si>
  <si>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</si>
  <si>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</si>
  <si>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</si>
  <si>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</si>
  <si>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</si>
  <si>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</si>
  <si>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</si>
  <si>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</si>
  <si>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</si>
  <si>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</si>
  <si>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</si>
  <si>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</si>
  <si>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</si>
  <si>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</si>
  <si>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</si>
  <si>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</si>
  <si>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</si>
  <si>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</si>
  <si>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</si>
  <si>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</si>
  <si>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</si>
  <si>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</si>
  <si>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</si>
  <si>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</si>
  <si>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</si>
  <si>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</si>
  <si>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</si>
  <si>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</si>
  <si>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</si>
  <si>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</si>
  <si>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26/05/16 - VENCIMENTO 02/06/16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</si>
</sst>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238160</v>
      </c>
      <c r="C7" s="10">
        <f>C8+C20+C24</f>
        <v>156395</v>
      </c>
      <c r="D7" s="10">
        <f>D8+D20+D24</f>
        <v>185321</v>
      </c>
      <c r="E7" s="10">
        <f>E8+E20+E24</f>
        <v>34058</v>
      </c>
      <c r="F7" s="10">
        <f aca="true" t="shared" si="0" ref="F7:M7">F8+F20+F24</f>
        <v>149831</v>
      </c>
      <c r="G7" s="10">
        <f t="shared" si="0"/>
        <v>211337</v>
      </c>
      <c r="H7" s="10">
        <f t="shared" si="0"/>
        <v>203913</v>
      </c>
      <c r="I7" s="10">
        <f t="shared" si="0"/>
        <v>203547</v>
      </c>
      <c r="J7" s="10">
        <f t="shared" si="0"/>
        <v>150606</v>
      </c>
      <c r="K7" s="10">
        <f t="shared" si="0"/>
        <v>182547</v>
      </c>
      <c r="L7" s="10">
        <f t="shared" si="0"/>
        <v>67524</v>
      </c>
      <c r="M7" s="10">
        <f t="shared" si="0"/>
        <v>33825</v>
      </c>
      <c r="N7" s="10">
        <f>+N8+N20+N24</f>
        <v>1817064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104981</v>
      </c>
      <c r="C8" s="12">
        <f>+C9+C12+C16</f>
        <v>74161</v>
      </c>
      <c r="D8" s="12">
        <f>+D9+D12+D16</f>
        <v>93580</v>
      </c>
      <c r="E8" s="12">
        <f>+E9+E12+E16</f>
        <v>15953</v>
      </c>
      <c r="F8" s="12">
        <f aca="true" t="shared" si="1" ref="F8:M8">+F9+F12+F16</f>
        <v>72214</v>
      </c>
      <c r="G8" s="12">
        <f t="shared" si="1"/>
        <v>105127</v>
      </c>
      <c r="H8" s="12">
        <f t="shared" si="1"/>
        <v>101636</v>
      </c>
      <c r="I8" s="12">
        <f t="shared" si="1"/>
        <v>97525</v>
      </c>
      <c r="J8" s="12">
        <f t="shared" si="1"/>
        <v>74891</v>
      </c>
      <c r="K8" s="12">
        <f t="shared" si="1"/>
        <v>86331</v>
      </c>
      <c r="L8" s="12">
        <f t="shared" si="1"/>
        <v>35399</v>
      </c>
      <c r="M8" s="12">
        <f t="shared" si="1"/>
        <v>19067</v>
      </c>
      <c r="N8" s="12">
        <f>SUM(B8:M8)</f>
        <v>880865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13742</v>
      </c>
      <c r="C9" s="14">
        <v>12174</v>
      </c>
      <c r="D9" s="14">
        <v>10164</v>
      </c>
      <c r="E9" s="14">
        <v>1521</v>
      </c>
      <c r="F9" s="14">
        <v>8474</v>
      </c>
      <c r="G9" s="14">
        <v>14430</v>
      </c>
      <c r="H9" s="14">
        <v>17166</v>
      </c>
      <c r="I9" s="14">
        <v>8631</v>
      </c>
      <c r="J9" s="14">
        <v>11456</v>
      </c>
      <c r="K9" s="14">
        <v>8848</v>
      </c>
      <c r="L9" s="14">
        <v>5003</v>
      </c>
      <c r="M9" s="14">
        <v>2775</v>
      </c>
      <c r="N9" s="12">
        <f aca="true" t="shared" si="2" ref="N9:N19">SUM(B9:M9)</f>
        <v>114384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13742</v>
      </c>
      <c r="C10" s="14">
        <f>+C9-C11</f>
        <v>12174</v>
      </c>
      <c r="D10" s="14">
        <f>+D9-D11</f>
        <v>10164</v>
      </c>
      <c r="E10" s="14">
        <f>+E9-E11</f>
        <v>1521</v>
      </c>
      <c r="F10" s="14">
        <f aca="true" t="shared" si="3" ref="F10:M10">+F9-F11</f>
        <v>8474</v>
      </c>
      <c r="G10" s="14">
        <f t="shared" si="3"/>
        <v>14430</v>
      </c>
      <c r="H10" s="14">
        <f t="shared" si="3"/>
        <v>17166</v>
      </c>
      <c r="I10" s="14">
        <f t="shared" si="3"/>
        <v>8631</v>
      </c>
      <c r="J10" s="14">
        <f t="shared" si="3"/>
        <v>11456</v>
      </c>
      <c r="K10" s="14">
        <f t="shared" si="3"/>
        <v>8848</v>
      </c>
      <c r="L10" s="14">
        <f t="shared" si="3"/>
        <v>5003</v>
      </c>
      <c r="M10" s="14">
        <f t="shared" si="3"/>
        <v>2775</v>
      </c>
      <c r="N10" s="12">
        <f t="shared" si="2"/>
        <v>114384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79416</v>
      </c>
      <c r="C12" s="14">
        <f>C13+C14+C15</f>
        <v>55047</v>
      </c>
      <c r="D12" s="14">
        <f>D13+D14+D15</f>
        <v>74571</v>
      </c>
      <c r="E12" s="14">
        <f>E13+E14+E15</f>
        <v>12702</v>
      </c>
      <c r="F12" s="14">
        <f aca="true" t="shared" si="4" ref="F12:M12">F13+F14+F15</f>
        <v>56179</v>
      </c>
      <c r="G12" s="14">
        <f t="shared" si="4"/>
        <v>79809</v>
      </c>
      <c r="H12" s="14">
        <f t="shared" si="4"/>
        <v>74792</v>
      </c>
      <c r="I12" s="14">
        <f t="shared" si="4"/>
        <v>78037</v>
      </c>
      <c r="J12" s="14">
        <f t="shared" si="4"/>
        <v>55489</v>
      </c>
      <c r="K12" s="14">
        <f t="shared" si="4"/>
        <v>66782</v>
      </c>
      <c r="L12" s="14">
        <f t="shared" si="4"/>
        <v>26971</v>
      </c>
      <c r="M12" s="14">
        <f t="shared" si="4"/>
        <v>14857</v>
      </c>
      <c r="N12" s="12">
        <f t="shared" si="2"/>
        <v>674652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38904</v>
      </c>
      <c r="C13" s="14">
        <v>28535</v>
      </c>
      <c r="D13" s="14">
        <v>36768</v>
      </c>
      <c r="E13" s="14">
        <v>6259</v>
      </c>
      <c r="F13" s="14">
        <v>28752</v>
      </c>
      <c r="G13" s="14">
        <v>41590</v>
      </c>
      <c r="H13" s="14">
        <v>39968</v>
      </c>
      <c r="I13" s="14">
        <v>40031</v>
      </c>
      <c r="J13" s="14">
        <v>27219</v>
      </c>
      <c r="K13" s="14">
        <v>31632</v>
      </c>
      <c r="L13" s="14">
        <v>12613</v>
      </c>
      <c r="M13" s="14">
        <v>6621</v>
      </c>
      <c r="N13" s="12">
        <f t="shared" si="2"/>
        <v>338892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39078</v>
      </c>
      <c r="C14" s="14">
        <v>25078</v>
      </c>
      <c r="D14" s="14">
        <v>36695</v>
      </c>
      <c r="E14" s="14">
        <v>6153</v>
      </c>
      <c r="F14" s="14">
        <v>26301</v>
      </c>
      <c r="G14" s="14">
        <v>36014</v>
      </c>
      <c r="H14" s="14">
        <v>33208</v>
      </c>
      <c r="I14" s="14">
        <v>37054</v>
      </c>
      <c r="J14" s="14">
        <v>27215</v>
      </c>
      <c r="K14" s="14">
        <v>34195</v>
      </c>
      <c r="L14" s="14">
        <v>13826</v>
      </c>
      <c r="M14" s="14">
        <v>8036</v>
      </c>
      <c r="N14" s="12">
        <f t="shared" si="2"/>
        <v>322853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1434</v>
      </c>
      <c r="C15" s="14">
        <v>1434</v>
      </c>
      <c r="D15" s="14">
        <v>1108</v>
      </c>
      <c r="E15" s="14">
        <v>290</v>
      </c>
      <c r="F15" s="14">
        <v>1126</v>
      </c>
      <c r="G15" s="14">
        <v>2205</v>
      </c>
      <c r="H15" s="14">
        <v>1616</v>
      </c>
      <c r="I15" s="14">
        <v>952</v>
      </c>
      <c r="J15" s="14">
        <v>1055</v>
      </c>
      <c r="K15" s="14">
        <v>955</v>
      </c>
      <c r="L15" s="14">
        <v>532</v>
      </c>
      <c r="M15" s="14">
        <v>200</v>
      </c>
      <c r="N15" s="12">
        <f t="shared" si="2"/>
        <v>12907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11823</v>
      </c>
      <c r="C16" s="14">
        <f>C17+C18+C19</f>
        <v>6940</v>
      </c>
      <c r="D16" s="14">
        <f>D17+D18+D19</f>
        <v>8845</v>
      </c>
      <c r="E16" s="14">
        <f>E17+E18+E19</f>
        <v>1730</v>
      </c>
      <c r="F16" s="14">
        <f aca="true" t="shared" si="5" ref="F16:M16">F17+F18+F19</f>
        <v>7561</v>
      </c>
      <c r="G16" s="14">
        <f t="shared" si="5"/>
        <v>10888</v>
      </c>
      <c r="H16" s="14">
        <f t="shared" si="5"/>
        <v>9678</v>
      </c>
      <c r="I16" s="14">
        <f t="shared" si="5"/>
        <v>10857</v>
      </c>
      <c r="J16" s="14">
        <f t="shared" si="5"/>
        <v>7946</v>
      </c>
      <c r="K16" s="14">
        <f t="shared" si="5"/>
        <v>10701</v>
      </c>
      <c r="L16" s="14">
        <f t="shared" si="5"/>
        <v>3425</v>
      </c>
      <c r="M16" s="14">
        <f t="shared" si="5"/>
        <v>1435</v>
      </c>
      <c r="N16" s="12">
        <f t="shared" si="2"/>
        <v>91829</v>
      </c>
    </row>
    <row r="17" spans="1:25" ht="18.75" customHeight="1">
      <c r="A17" s="15" t="s">
        <v>16</v>
      </c>
      <c r="B17" s="14">
        <v>7702</v>
      </c>
      <c r="C17" s="14">
        <v>4854</v>
      </c>
      <c r="D17" s="14">
        <v>5362</v>
      </c>
      <c r="E17" s="14">
        <v>1088</v>
      </c>
      <c r="F17" s="14">
        <v>5001</v>
      </c>
      <c r="G17" s="14">
        <v>6950</v>
      </c>
      <c r="H17" s="14">
        <v>6289</v>
      </c>
      <c r="I17" s="14">
        <v>6891</v>
      </c>
      <c r="J17" s="14">
        <v>5047</v>
      </c>
      <c r="K17" s="14">
        <v>6654</v>
      </c>
      <c r="L17" s="14">
        <v>2068</v>
      </c>
      <c r="M17" s="14">
        <v>821</v>
      </c>
      <c r="N17" s="12">
        <f t="shared" si="2"/>
        <v>58727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3626</v>
      </c>
      <c r="C18" s="14">
        <v>1598</v>
      </c>
      <c r="D18" s="14">
        <v>3090</v>
      </c>
      <c r="E18" s="14">
        <v>552</v>
      </c>
      <c r="F18" s="14">
        <v>2173</v>
      </c>
      <c r="G18" s="14">
        <v>3246</v>
      </c>
      <c r="H18" s="14">
        <v>2862</v>
      </c>
      <c r="I18" s="14">
        <v>3626</v>
      </c>
      <c r="J18" s="14">
        <v>2569</v>
      </c>
      <c r="K18" s="14">
        <v>3749</v>
      </c>
      <c r="L18" s="14">
        <v>1218</v>
      </c>
      <c r="M18" s="14">
        <v>549</v>
      </c>
      <c r="N18" s="12">
        <f t="shared" si="2"/>
        <v>28858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495</v>
      </c>
      <c r="C19" s="14">
        <v>488</v>
      </c>
      <c r="D19" s="14">
        <v>393</v>
      </c>
      <c r="E19" s="14">
        <v>90</v>
      </c>
      <c r="F19" s="14">
        <v>387</v>
      </c>
      <c r="G19" s="14">
        <v>692</v>
      </c>
      <c r="H19" s="14">
        <v>527</v>
      </c>
      <c r="I19" s="14">
        <v>340</v>
      </c>
      <c r="J19" s="14">
        <v>330</v>
      </c>
      <c r="K19" s="14">
        <v>298</v>
      </c>
      <c r="L19" s="14">
        <v>139</v>
      </c>
      <c r="M19" s="14">
        <v>65</v>
      </c>
      <c r="N19" s="12">
        <f t="shared" si="2"/>
        <v>4244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57641</v>
      </c>
      <c r="C20" s="18">
        <f>C21+C22+C23</f>
        <v>32837</v>
      </c>
      <c r="D20" s="18">
        <f>D21+D22+D23</f>
        <v>38988</v>
      </c>
      <c r="E20" s="18">
        <f>E21+E22+E23</f>
        <v>6974</v>
      </c>
      <c r="F20" s="18">
        <f aca="true" t="shared" si="6" ref="F20:M20">F21+F22+F23</f>
        <v>29452</v>
      </c>
      <c r="G20" s="18">
        <f t="shared" si="6"/>
        <v>40481</v>
      </c>
      <c r="H20" s="18">
        <f t="shared" si="6"/>
        <v>44108</v>
      </c>
      <c r="I20" s="18">
        <f t="shared" si="6"/>
        <v>52631</v>
      </c>
      <c r="J20" s="18">
        <f t="shared" si="6"/>
        <v>33582</v>
      </c>
      <c r="K20" s="18">
        <f t="shared" si="6"/>
        <v>52571</v>
      </c>
      <c r="L20" s="18">
        <f t="shared" si="6"/>
        <v>17878</v>
      </c>
      <c r="M20" s="18">
        <f t="shared" si="6"/>
        <v>8701</v>
      </c>
      <c r="N20" s="12">
        <f aca="true" t="shared" si="7" ref="N20:N26">SUM(B20:M20)</f>
        <v>415844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31439</v>
      </c>
      <c r="C21" s="14">
        <v>19738</v>
      </c>
      <c r="D21" s="14">
        <v>21206</v>
      </c>
      <c r="E21" s="14">
        <v>3866</v>
      </c>
      <c r="F21" s="14">
        <v>15854</v>
      </c>
      <c r="G21" s="14">
        <v>22172</v>
      </c>
      <c r="H21" s="14">
        <v>26072</v>
      </c>
      <c r="I21" s="14">
        <v>29676</v>
      </c>
      <c r="J21" s="14">
        <v>18576</v>
      </c>
      <c r="K21" s="14">
        <v>27751</v>
      </c>
      <c r="L21" s="14">
        <v>9712</v>
      </c>
      <c r="M21" s="14">
        <v>4692</v>
      </c>
      <c r="N21" s="12">
        <f t="shared" si="7"/>
        <v>230754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25438</v>
      </c>
      <c r="C22" s="14">
        <v>12580</v>
      </c>
      <c r="D22" s="14">
        <v>17380</v>
      </c>
      <c r="E22" s="14">
        <v>2988</v>
      </c>
      <c r="F22" s="14">
        <v>13144</v>
      </c>
      <c r="G22" s="14">
        <v>17518</v>
      </c>
      <c r="H22" s="14">
        <v>17451</v>
      </c>
      <c r="I22" s="14">
        <v>22456</v>
      </c>
      <c r="J22" s="14">
        <v>14515</v>
      </c>
      <c r="K22" s="14">
        <v>24272</v>
      </c>
      <c r="L22" s="14">
        <v>7926</v>
      </c>
      <c r="M22" s="14">
        <v>3913</v>
      </c>
      <c r="N22" s="12">
        <f t="shared" si="7"/>
        <v>179581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764</v>
      </c>
      <c r="C23" s="14">
        <v>519</v>
      </c>
      <c r="D23" s="14">
        <v>402</v>
      </c>
      <c r="E23" s="14">
        <v>120</v>
      </c>
      <c r="F23" s="14">
        <v>454</v>
      </c>
      <c r="G23" s="14">
        <v>791</v>
      </c>
      <c r="H23" s="14">
        <v>585</v>
      </c>
      <c r="I23" s="14">
        <v>499</v>
      </c>
      <c r="J23" s="14">
        <v>491</v>
      </c>
      <c r="K23" s="14">
        <v>548</v>
      </c>
      <c r="L23" s="14">
        <v>240</v>
      </c>
      <c r="M23" s="14">
        <v>96</v>
      </c>
      <c r="N23" s="12">
        <f t="shared" si="7"/>
        <v>5509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75538</v>
      </c>
      <c r="C24" s="14">
        <f>C25+C26</f>
        <v>49397</v>
      </c>
      <c r="D24" s="14">
        <f>D25+D26</f>
        <v>52753</v>
      </c>
      <c r="E24" s="14">
        <f>E25+E26</f>
        <v>11131</v>
      </c>
      <c r="F24" s="14">
        <f aca="true" t="shared" si="8" ref="F24:M24">F25+F26</f>
        <v>48165</v>
      </c>
      <c r="G24" s="14">
        <f t="shared" si="8"/>
        <v>65729</v>
      </c>
      <c r="H24" s="14">
        <f t="shared" si="8"/>
        <v>58169</v>
      </c>
      <c r="I24" s="14">
        <f t="shared" si="8"/>
        <v>53391</v>
      </c>
      <c r="J24" s="14">
        <f t="shared" si="8"/>
        <v>42133</v>
      </c>
      <c r="K24" s="14">
        <f t="shared" si="8"/>
        <v>43645</v>
      </c>
      <c r="L24" s="14">
        <f t="shared" si="8"/>
        <v>14247</v>
      </c>
      <c r="M24" s="14">
        <f t="shared" si="8"/>
        <v>6057</v>
      </c>
      <c r="N24" s="12">
        <f t="shared" si="7"/>
        <v>520355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38322</v>
      </c>
      <c r="C25" s="14">
        <v>27938</v>
      </c>
      <c r="D25" s="14">
        <v>29603</v>
      </c>
      <c r="E25" s="14">
        <v>6751</v>
      </c>
      <c r="F25" s="14">
        <v>27240</v>
      </c>
      <c r="G25" s="14">
        <v>37801</v>
      </c>
      <c r="H25" s="14">
        <v>35185</v>
      </c>
      <c r="I25" s="14">
        <v>27737</v>
      </c>
      <c r="J25" s="14">
        <v>23922</v>
      </c>
      <c r="K25" s="14">
        <v>22708</v>
      </c>
      <c r="L25" s="14">
        <v>7801</v>
      </c>
      <c r="M25" s="14">
        <v>2922</v>
      </c>
      <c r="N25" s="12">
        <f t="shared" si="7"/>
        <v>287930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37216</v>
      </c>
      <c r="C26" s="14">
        <v>21459</v>
      </c>
      <c r="D26" s="14">
        <v>23150</v>
      </c>
      <c r="E26" s="14">
        <v>4380</v>
      </c>
      <c r="F26" s="14">
        <v>20925</v>
      </c>
      <c r="G26" s="14">
        <v>27928</v>
      </c>
      <c r="H26" s="14">
        <v>22984</v>
      </c>
      <c r="I26" s="14">
        <v>25654</v>
      </c>
      <c r="J26" s="14">
        <v>18211</v>
      </c>
      <c r="K26" s="14">
        <v>20937</v>
      </c>
      <c r="L26" s="14">
        <v>6446</v>
      </c>
      <c r="M26" s="14">
        <v>3135</v>
      </c>
      <c r="N26" s="12">
        <f t="shared" si="7"/>
        <v>232425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1.87210546</v>
      </c>
      <c r="C28" s="23">
        <f aca="true" t="shared" si="9" ref="C28:M28">C29+C30</f>
        <v>1.8086</v>
      </c>
      <c r="D28" s="23">
        <f t="shared" si="9"/>
        <v>1.67545005</v>
      </c>
      <c r="E28" s="23">
        <f t="shared" si="9"/>
        <v>2.3279184</v>
      </c>
      <c r="F28" s="23">
        <f t="shared" si="9"/>
        <v>1.95524205</v>
      </c>
      <c r="G28" s="23">
        <f t="shared" si="9"/>
        <v>1.5492</v>
      </c>
      <c r="H28" s="23">
        <f t="shared" si="9"/>
        <v>1.8149</v>
      </c>
      <c r="I28" s="23">
        <f t="shared" si="9"/>
        <v>1.7715117999999999</v>
      </c>
      <c r="J28" s="23">
        <f t="shared" si="9"/>
        <v>1.9951343000000001</v>
      </c>
      <c r="K28" s="23">
        <f t="shared" si="9"/>
        <v>1.90744976</v>
      </c>
      <c r="L28" s="23">
        <f t="shared" si="9"/>
        <v>2.26553143</v>
      </c>
      <c r="M28" s="23">
        <f t="shared" si="9"/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>+L33*L34</f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449117.71635360003</v>
      </c>
      <c r="C36" s="61">
        <f aca="true" t="shared" si="11" ref="C36:M36">C37+C38+C39+C40</f>
        <v>285334.117</v>
      </c>
      <c r="D36" s="61">
        <f t="shared" si="11"/>
        <v>322504.88871605</v>
      </c>
      <c r="E36" s="61">
        <f t="shared" si="11"/>
        <v>79930.5248672</v>
      </c>
      <c r="F36" s="61">
        <f t="shared" si="11"/>
        <v>295117.27159355005</v>
      </c>
      <c r="G36" s="61">
        <f t="shared" si="11"/>
        <v>330065.44039999996</v>
      </c>
      <c r="H36" s="61">
        <f t="shared" si="11"/>
        <v>372979.2637</v>
      </c>
      <c r="I36" s="61">
        <f t="shared" si="11"/>
        <v>363132.51235459995</v>
      </c>
      <c r="J36" s="61">
        <f t="shared" si="11"/>
        <v>302597.79638579994</v>
      </c>
      <c r="K36" s="61">
        <f t="shared" si="11"/>
        <v>350801.47133872</v>
      </c>
      <c r="L36" s="61">
        <f t="shared" si="11"/>
        <v>154248.90427932</v>
      </c>
      <c r="M36" s="61">
        <f t="shared" si="11"/>
        <v>75752.31229199999</v>
      </c>
      <c r="N36" s="61">
        <f>N37+N38+N39+N40</f>
        <v>3381582.21928084</v>
      </c>
    </row>
    <row r="37" spans="1:14" ht="18.75" customHeight="1">
      <c r="A37" s="58" t="s">
        <v>55</v>
      </c>
      <c r="B37" s="55">
        <f aca="true" t="shared" si="12" ref="B37:M37">B29*B7</f>
        <v>447335.928</v>
      </c>
      <c r="C37" s="55">
        <f t="shared" si="12"/>
        <v>283794.367</v>
      </c>
      <c r="D37" s="55">
        <f t="shared" si="12"/>
        <v>311524.601</v>
      </c>
      <c r="E37" s="55">
        <f t="shared" si="12"/>
        <v>79498.1836</v>
      </c>
      <c r="F37" s="55">
        <f t="shared" si="12"/>
        <v>293908.48960000003</v>
      </c>
      <c r="G37" s="55">
        <f t="shared" si="12"/>
        <v>328481.0991</v>
      </c>
      <c r="H37" s="55">
        <f t="shared" si="12"/>
        <v>371223.6165</v>
      </c>
      <c r="I37" s="55">
        <f t="shared" si="12"/>
        <v>361743.72839999996</v>
      </c>
      <c r="J37" s="55">
        <f t="shared" si="12"/>
        <v>301437.909</v>
      </c>
      <c r="K37" s="55">
        <f t="shared" si="12"/>
        <v>349340.1939</v>
      </c>
      <c r="L37" s="55">
        <f t="shared" si="12"/>
        <v>153475.2996</v>
      </c>
      <c r="M37" s="55">
        <f t="shared" si="12"/>
        <v>75280.92</v>
      </c>
      <c r="N37" s="57">
        <f>SUM(B37:M37)</f>
        <v>3357044.3356999997</v>
      </c>
    </row>
    <row r="38" spans="1:14" ht="18.75" customHeight="1">
      <c r="A38" s="58" t="s">
        <v>56</v>
      </c>
      <c r="B38" s="55">
        <f aca="true" t="shared" si="13" ref="B38:M38">B30*B7</f>
        <v>-1475.2916464</v>
      </c>
      <c r="C38" s="55">
        <f t="shared" si="13"/>
        <v>-938.37</v>
      </c>
      <c r="D38" s="55">
        <f t="shared" si="13"/>
        <v>-1028.52228395</v>
      </c>
      <c r="E38" s="55">
        <f t="shared" si="13"/>
        <v>-213.9387328</v>
      </c>
      <c r="F38" s="55">
        <f t="shared" si="13"/>
        <v>-952.61800645</v>
      </c>
      <c r="G38" s="55">
        <f t="shared" si="13"/>
        <v>-1077.8187</v>
      </c>
      <c r="H38" s="55">
        <f t="shared" si="13"/>
        <v>-1141.9128</v>
      </c>
      <c r="I38" s="55">
        <f t="shared" si="13"/>
        <v>-1157.8160454</v>
      </c>
      <c r="J38" s="55">
        <f t="shared" si="13"/>
        <v>-958.7126142000001</v>
      </c>
      <c r="K38" s="55">
        <f t="shared" si="13"/>
        <v>-1140.96256128</v>
      </c>
      <c r="L38" s="55">
        <f t="shared" si="13"/>
        <v>-497.55532067999997</v>
      </c>
      <c r="M38" s="55">
        <f t="shared" si="13"/>
        <v>-247.647708</v>
      </c>
      <c r="N38" s="25">
        <f>SUM(B38:M38)</f>
        <v>-10831.16641916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9847.41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-52429.32</v>
      </c>
      <c r="C42" s="25">
        <f aca="true" t="shared" si="15" ref="C42:M42">+C43+C46+C54+C55</f>
        <v>-46381.03999999999</v>
      </c>
      <c r="D42" s="25">
        <f t="shared" si="15"/>
        <v>-38721.64</v>
      </c>
      <c r="E42" s="25">
        <f t="shared" si="15"/>
        <v>-5822.6</v>
      </c>
      <c r="F42" s="25">
        <f t="shared" si="15"/>
        <v>-32222.600000000002</v>
      </c>
      <c r="G42" s="25">
        <f t="shared" si="15"/>
        <v>-54889.64</v>
      </c>
      <c r="H42" s="25">
        <f t="shared" si="15"/>
        <v>-65230.8</v>
      </c>
      <c r="I42" s="25">
        <f t="shared" si="15"/>
        <v>-32900.520000000004</v>
      </c>
      <c r="J42" s="25">
        <f t="shared" si="15"/>
        <v>-43738.240000000005</v>
      </c>
      <c r="K42" s="25">
        <f t="shared" si="15"/>
        <v>-33720.840000000004</v>
      </c>
      <c r="L42" s="25">
        <f t="shared" si="15"/>
        <v>-19097</v>
      </c>
      <c r="M42" s="25">
        <f t="shared" si="15"/>
        <v>-10587.8</v>
      </c>
      <c r="N42" s="25">
        <f>+N43+N46+N54+N55</f>
        <v>-435742.04000000004</v>
      </c>
    </row>
    <row r="43" spans="1:14" ht="18.75" customHeight="1">
      <c r="A43" s="17" t="s">
        <v>60</v>
      </c>
      <c r="B43" s="26">
        <f>B44+B45</f>
        <v>-52219.6</v>
      </c>
      <c r="C43" s="26">
        <f>C44+C45</f>
        <v>-46261.2</v>
      </c>
      <c r="D43" s="26">
        <f>D44+D45</f>
        <v>-38623.2</v>
      </c>
      <c r="E43" s="26">
        <f>E44+E45</f>
        <v>-5779.8</v>
      </c>
      <c r="F43" s="26">
        <f aca="true" t="shared" si="16" ref="F43:M43">F44+F45</f>
        <v>-32201.2</v>
      </c>
      <c r="G43" s="26">
        <f t="shared" si="16"/>
        <v>-54834</v>
      </c>
      <c r="H43" s="26">
        <f t="shared" si="16"/>
        <v>-65230.8</v>
      </c>
      <c r="I43" s="26">
        <f t="shared" si="16"/>
        <v>-32797.8</v>
      </c>
      <c r="J43" s="26">
        <f t="shared" si="16"/>
        <v>-43532.8</v>
      </c>
      <c r="K43" s="26">
        <f t="shared" si="16"/>
        <v>-33622.4</v>
      </c>
      <c r="L43" s="26">
        <f t="shared" si="16"/>
        <v>-19011.4</v>
      </c>
      <c r="M43" s="26">
        <f t="shared" si="16"/>
        <v>-10545</v>
      </c>
      <c r="N43" s="25">
        <f aca="true" t="shared" si="17" ref="N43:N55">SUM(B43:M43)</f>
        <v>-434659.2</v>
      </c>
    </row>
    <row r="44" spans="1:25" ht="18.75" customHeight="1">
      <c r="A44" s="13" t="s">
        <v>61</v>
      </c>
      <c r="B44" s="20">
        <f>ROUND(-B9*$D$3,2)</f>
        <v>-52219.6</v>
      </c>
      <c r="C44" s="20">
        <f>ROUND(-C9*$D$3,2)</f>
        <v>-46261.2</v>
      </c>
      <c r="D44" s="20">
        <f>ROUND(-D9*$D$3,2)</f>
        <v>-38623.2</v>
      </c>
      <c r="E44" s="20">
        <f>ROUND(-E9*$D$3,2)</f>
        <v>-5779.8</v>
      </c>
      <c r="F44" s="20">
        <f aca="true" t="shared" si="18" ref="F44:M44">ROUND(-F9*$D$3,2)</f>
        <v>-32201.2</v>
      </c>
      <c r="G44" s="20">
        <f t="shared" si="18"/>
        <v>-54834</v>
      </c>
      <c r="H44" s="20">
        <f t="shared" si="18"/>
        <v>-65230.8</v>
      </c>
      <c r="I44" s="20">
        <f t="shared" si="18"/>
        <v>-32797.8</v>
      </c>
      <c r="J44" s="20">
        <f t="shared" si="18"/>
        <v>-43532.8</v>
      </c>
      <c r="K44" s="20">
        <f t="shared" si="18"/>
        <v>-33622.4</v>
      </c>
      <c r="L44" s="20">
        <f t="shared" si="18"/>
        <v>-19011.4</v>
      </c>
      <c r="M44" s="20">
        <f t="shared" si="18"/>
        <v>-10545</v>
      </c>
      <c r="N44" s="47">
        <f t="shared" si="17"/>
        <v>-434659.2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396688.3963536</v>
      </c>
      <c r="C57" s="29">
        <f t="shared" si="21"/>
        <v>238953.07700000005</v>
      </c>
      <c r="D57" s="29">
        <f t="shared" si="21"/>
        <v>283783.24871605</v>
      </c>
      <c r="E57" s="29">
        <f t="shared" si="21"/>
        <v>74107.9248672</v>
      </c>
      <c r="F57" s="29">
        <f t="shared" si="21"/>
        <v>262894.67159355007</v>
      </c>
      <c r="G57" s="29">
        <f t="shared" si="21"/>
        <v>275175.80039999995</v>
      </c>
      <c r="H57" s="29">
        <f t="shared" si="21"/>
        <v>307748.4637</v>
      </c>
      <c r="I57" s="29">
        <f t="shared" si="21"/>
        <v>330231.99235459993</v>
      </c>
      <c r="J57" s="29">
        <f t="shared" si="21"/>
        <v>258859.55638579995</v>
      </c>
      <c r="K57" s="29">
        <f t="shared" si="21"/>
        <v>317080.63133872</v>
      </c>
      <c r="L57" s="29">
        <f t="shared" si="21"/>
        <v>135151.90427932</v>
      </c>
      <c r="M57" s="29">
        <f t="shared" si="21"/>
        <v>65164.512291999985</v>
      </c>
      <c r="N57" s="29">
        <f>SUM(B57:M57)</f>
        <v>2945840.17928084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396688.4</v>
      </c>
      <c r="C60" s="36">
        <f aca="true" t="shared" si="22" ref="C60:M60">SUM(C61:C74)</f>
        <v>238953.07</v>
      </c>
      <c r="D60" s="36">
        <f t="shared" si="22"/>
        <v>283783.25</v>
      </c>
      <c r="E60" s="36">
        <f t="shared" si="22"/>
        <v>74107.92</v>
      </c>
      <c r="F60" s="36">
        <f t="shared" si="22"/>
        <v>262894.67</v>
      </c>
      <c r="G60" s="36">
        <f t="shared" si="22"/>
        <v>275175.8</v>
      </c>
      <c r="H60" s="36">
        <f t="shared" si="22"/>
        <v>307748.45999999996</v>
      </c>
      <c r="I60" s="36">
        <f t="shared" si="22"/>
        <v>330231.99</v>
      </c>
      <c r="J60" s="36">
        <f t="shared" si="22"/>
        <v>258859.56</v>
      </c>
      <c r="K60" s="36">
        <f t="shared" si="22"/>
        <v>317080.63</v>
      </c>
      <c r="L60" s="36">
        <f t="shared" si="22"/>
        <v>135151.9</v>
      </c>
      <c r="M60" s="36">
        <f t="shared" si="22"/>
        <v>65164.51</v>
      </c>
      <c r="N60" s="29">
        <f>SUM(N61:N74)</f>
        <v>2945840.1599999997</v>
      </c>
    </row>
    <row r="61" spans="1:15" ht="18.75" customHeight="1">
      <c r="A61" s="17" t="s">
        <v>75</v>
      </c>
      <c r="B61" s="36">
        <v>77534.15</v>
      </c>
      <c r="C61" s="36">
        <v>67026.47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144560.62</v>
      </c>
      <c r="O61"/>
    </row>
    <row r="62" spans="1:15" ht="18.75" customHeight="1">
      <c r="A62" s="17" t="s">
        <v>76</v>
      </c>
      <c r="B62" s="36">
        <v>319154.25</v>
      </c>
      <c r="C62" s="36">
        <v>171926.6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491080.85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283783.25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283783.25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74107.92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74107.92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262894.67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262894.67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275175.8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275175.8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238041.77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238041.77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69706.69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69706.69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330231.99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330231.99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258859.56</v>
      </c>
      <c r="K70" s="35">
        <v>0</v>
      </c>
      <c r="L70" s="35">
        <v>0</v>
      </c>
      <c r="M70" s="35">
        <v>0</v>
      </c>
      <c r="N70" s="29">
        <f t="shared" si="23"/>
        <v>258859.56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317080.63</v>
      </c>
      <c r="L71" s="35">
        <v>0</v>
      </c>
      <c r="M71" s="62"/>
      <c r="N71" s="26">
        <f t="shared" si="23"/>
        <v>317080.63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135151.9</v>
      </c>
      <c r="M72" s="35">
        <v>0</v>
      </c>
      <c r="N72" s="29">
        <f t="shared" si="23"/>
        <v>135151.9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65164.51</v>
      </c>
      <c r="N73" s="26">
        <f t="shared" si="23"/>
        <v>65164.51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2.1129219940052084</v>
      </c>
      <c r="C78" s="45">
        <v>2.1038844622784407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1.8389610296873262</v>
      </c>
      <c r="C79" s="45">
        <v>1.7359034791687717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1.6871130563511423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2.3468942647013917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1.9696676361604077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1.5617967530531802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1.8389582044695605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1.7972878820575602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1.7840229153689318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2.0092014686386994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1.921704938118512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2.2843567365576685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2.2395362096674054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2016-06-02T14:56:40Z</dcterms:modified>
  <cp:category/>
  <cp:version/>
  <cp:contentType/>
  <cp:contentStatus/>
</cp:coreProperties>
</file>