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<sst xmlns="http://schemas.openxmlformats.org/spreadsheetml/2006/main" count="105" uniqueCount="103">
  <si>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</si>
  <si>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</si>
  <si>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</si>
  <si>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</si>
  <si>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</si>
  <si>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</si>
  <si>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</si>
  <si>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</si>
  <si>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</si>
  <si>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</si>
  <si>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</si>
  <si>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</si>
  <si>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</si>
  <si>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</si>
  <si>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</si>
  <si>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</si>
  <si>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</si>
  <si>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</si>
  <si>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</si>
  <si>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</si>
  <si>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</si>
  <si>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</si>
  <si>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</si>
  <si>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</si>
  <si>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</si>
  <si>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</si>
  <si>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</si>
  <si>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</si>
  <si>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</si>
  <si>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</si>
  <si>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</si>
  <si>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</si>
  <si>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</si>
  <si>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</si>
  <si>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</si>
  <si>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</si>
  <si>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</si>
  <si>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</si>
  <si>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</si>
  <si>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</si>
  <si>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</si>
  <si>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</si>
  <si>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</si>
  <si>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</si>
  <si>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</si>
  <si>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</si>
  <si>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</si>
  <si>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</si>
  <si>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</si>
  <si>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</si>
  <si>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</si>
  <si>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</si>
  <si>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</si>
  <si>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</si>
  <si>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</si>
  <si>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</si>
  <si>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</si>
  <si>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</si>
  <si>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</si>
  <si>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</si>
  <si>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</si>
  <si>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</si>
  <si>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</si>
  <si>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</si>
  <si>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</si>
  <si>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</si>
  <si>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</si>
  <si>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</si>
  <si>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</si>
  <si>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</si>
  <si>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</si>
  <si>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</si>
  <si>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</si>
  <si>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</si>
  <si>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</si>
  <si>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</si>
  <si>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</si>
  <si>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</si>
  <si>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</si>
  <si>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</si>
  <si>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</si>
  <si>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</si>
  <si>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</si>
  <si>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</si>
  <si>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</si>
  <si>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</si>
  <si>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</si>
  <si>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</si>
  <si>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</si>
  <si>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</si>
  <si>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</si>
  <si>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</si>
  <si>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</si>
  <si>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</si>
  <si>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</si>
  <si>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</si>
  <si>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</si>
  <si>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</si>
  <si>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</si>
  <si>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23/05/16 - VENCIMENTO 31/05/16</t>
  </si>
  <si>
    <t>5.3. Revisão de Remuneração pelo Transporte Coletivo (1)</t>
  </si>
  <si>
    <t>8. Tarifa de Remuneração por Passageiro (2)</t>
  </si>
  <si>
    <t>Nota: (1) Reembolso rede da madrugada (linhas noturnas), mês de abril/2016, todas as áreas. 
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</si>
</sst>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50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2.50390625" style="1" bestFit="1" customWidth="1"/>
    <col min="17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499675</v>
      </c>
      <c r="C7" s="10">
        <f>C8+C20+C24</f>
        <v>372240</v>
      </c>
      <c r="D7" s="10">
        <f>D8+D20+D24</f>
        <v>370079</v>
      </c>
      <c r="E7" s="10">
        <f>E8+E20+E24</f>
        <v>60525</v>
      </c>
      <c r="F7" s="10">
        <f aca="true" t="shared" si="0" ref="F7:M7">F8+F20+F24</f>
        <v>306805</v>
      </c>
      <c r="G7" s="10">
        <f t="shared" si="0"/>
        <v>506373</v>
      </c>
      <c r="H7" s="10">
        <f t="shared" si="0"/>
        <v>463165</v>
      </c>
      <c r="I7" s="10">
        <f t="shared" si="0"/>
        <v>401451</v>
      </c>
      <c r="J7" s="10">
        <f t="shared" si="0"/>
        <v>296273</v>
      </c>
      <c r="K7" s="10">
        <f t="shared" si="0"/>
        <v>346069</v>
      </c>
      <c r="L7" s="10">
        <f t="shared" si="0"/>
        <v>152194</v>
      </c>
      <c r="M7" s="10">
        <f t="shared" si="0"/>
        <v>85020</v>
      </c>
      <c r="N7" s="10">
        <f>+N8+N20+N24</f>
        <v>3859869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303118</v>
      </c>
      <c r="C8" s="12">
        <f>+C9+C12+C16</f>
        <v>234212</v>
      </c>
      <c r="D8" s="12">
        <f>+D9+D12+D16</f>
        <v>245080</v>
      </c>
      <c r="E8" s="12">
        <f>+E9+E12+E16</f>
        <v>37716</v>
      </c>
      <c r="F8" s="12">
        <f aca="true" t="shared" si="1" ref="F8:M8">+F9+F12+F16</f>
        <v>196847</v>
      </c>
      <c r="G8" s="12">
        <f t="shared" si="1"/>
        <v>323851</v>
      </c>
      <c r="H8" s="12">
        <f t="shared" si="1"/>
        <v>283226</v>
      </c>
      <c r="I8" s="12">
        <f t="shared" si="1"/>
        <v>253486</v>
      </c>
      <c r="J8" s="12">
        <f t="shared" si="1"/>
        <v>186207</v>
      </c>
      <c r="K8" s="12">
        <f t="shared" si="1"/>
        <v>208906</v>
      </c>
      <c r="L8" s="12">
        <f t="shared" si="1"/>
        <v>96422</v>
      </c>
      <c r="M8" s="12">
        <f t="shared" si="1"/>
        <v>55893</v>
      </c>
      <c r="N8" s="12">
        <f>SUM(B8:M8)</f>
        <v>2424964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20137</v>
      </c>
      <c r="C9" s="14">
        <v>21288</v>
      </c>
      <c r="D9" s="14">
        <v>14504</v>
      </c>
      <c r="E9" s="14">
        <v>2287</v>
      </c>
      <c r="F9" s="14">
        <v>11647</v>
      </c>
      <c r="G9" s="14">
        <v>23288</v>
      </c>
      <c r="H9" s="14">
        <v>27106</v>
      </c>
      <c r="I9" s="14">
        <v>12712</v>
      </c>
      <c r="J9" s="14">
        <v>17170</v>
      </c>
      <c r="K9" s="14">
        <v>13376</v>
      </c>
      <c r="L9" s="14">
        <v>9756</v>
      </c>
      <c r="M9" s="14">
        <v>5826</v>
      </c>
      <c r="N9" s="12">
        <f aca="true" t="shared" si="2" ref="N9:N19">SUM(B9:M9)</f>
        <v>179097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20137</v>
      </c>
      <c r="C10" s="14">
        <f>+C9-C11</f>
        <v>21288</v>
      </c>
      <c r="D10" s="14">
        <f>+D9-D11</f>
        <v>14504</v>
      </c>
      <c r="E10" s="14">
        <f>+E9-E11</f>
        <v>2287</v>
      </c>
      <c r="F10" s="14">
        <f aca="true" t="shared" si="3" ref="F10:M10">+F9-F11</f>
        <v>11647</v>
      </c>
      <c r="G10" s="14">
        <f t="shared" si="3"/>
        <v>23288</v>
      </c>
      <c r="H10" s="14">
        <f t="shared" si="3"/>
        <v>27106</v>
      </c>
      <c r="I10" s="14">
        <f t="shared" si="3"/>
        <v>12712</v>
      </c>
      <c r="J10" s="14">
        <f t="shared" si="3"/>
        <v>17170</v>
      </c>
      <c r="K10" s="14">
        <f t="shared" si="3"/>
        <v>13376</v>
      </c>
      <c r="L10" s="14">
        <f t="shared" si="3"/>
        <v>9756</v>
      </c>
      <c r="M10" s="14">
        <f t="shared" si="3"/>
        <v>5826</v>
      </c>
      <c r="N10" s="12">
        <f t="shared" si="2"/>
        <v>179097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172995</v>
      </c>
      <c r="C12" s="14">
        <f>C13+C14+C15</f>
        <v>135758</v>
      </c>
      <c r="D12" s="14">
        <f>D13+D14+D15</f>
        <v>158078</v>
      </c>
      <c r="E12" s="14">
        <f>E13+E14+E15</f>
        <v>23445</v>
      </c>
      <c r="F12" s="14">
        <f aca="true" t="shared" si="4" ref="F12:M12">F13+F14+F15</f>
        <v>116506</v>
      </c>
      <c r="G12" s="14">
        <f t="shared" si="4"/>
        <v>196791</v>
      </c>
      <c r="H12" s="14">
        <f t="shared" si="4"/>
        <v>171318</v>
      </c>
      <c r="I12" s="14">
        <f t="shared" si="4"/>
        <v>160427</v>
      </c>
      <c r="J12" s="14">
        <f t="shared" si="4"/>
        <v>112713</v>
      </c>
      <c r="K12" s="14">
        <f t="shared" si="4"/>
        <v>126554</v>
      </c>
      <c r="L12" s="14">
        <f t="shared" si="4"/>
        <v>62163</v>
      </c>
      <c r="M12" s="14">
        <f t="shared" si="4"/>
        <v>36478</v>
      </c>
      <c r="N12" s="12">
        <f t="shared" si="2"/>
        <v>1473226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84680</v>
      </c>
      <c r="C13" s="14">
        <v>67690</v>
      </c>
      <c r="D13" s="14">
        <v>76391</v>
      </c>
      <c r="E13" s="14">
        <v>11609</v>
      </c>
      <c r="F13" s="14">
        <v>56240</v>
      </c>
      <c r="G13" s="14">
        <v>96722</v>
      </c>
      <c r="H13" s="14">
        <v>88486</v>
      </c>
      <c r="I13" s="14">
        <v>80833</v>
      </c>
      <c r="J13" s="14">
        <v>54752</v>
      </c>
      <c r="K13" s="14">
        <v>61655</v>
      </c>
      <c r="L13" s="14">
        <v>30089</v>
      </c>
      <c r="M13" s="14">
        <v>17083</v>
      </c>
      <c r="N13" s="12">
        <f t="shared" si="2"/>
        <v>726230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83221</v>
      </c>
      <c r="C14" s="14">
        <v>61647</v>
      </c>
      <c r="D14" s="14">
        <v>78172</v>
      </c>
      <c r="E14" s="14">
        <v>10972</v>
      </c>
      <c r="F14" s="14">
        <v>56036</v>
      </c>
      <c r="G14" s="14">
        <v>91085</v>
      </c>
      <c r="H14" s="14">
        <v>76402</v>
      </c>
      <c r="I14" s="14">
        <v>76297</v>
      </c>
      <c r="J14" s="14">
        <v>54208</v>
      </c>
      <c r="K14" s="14">
        <v>61575</v>
      </c>
      <c r="L14" s="14">
        <v>29960</v>
      </c>
      <c r="M14" s="14">
        <v>18493</v>
      </c>
      <c r="N14" s="12">
        <f t="shared" si="2"/>
        <v>698068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5094</v>
      </c>
      <c r="C15" s="14">
        <v>6421</v>
      </c>
      <c r="D15" s="14">
        <v>3515</v>
      </c>
      <c r="E15" s="14">
        <v>864</v>
      </c>
      <c r="F15" s="14">
        <v>4230</v>
      </c>
      <c r="G15" s="14">
        <v>8984</v>
      </c>
      <c r="H15" s="14">
        <v>6430</v>
      </c>
      <c r="I15" s="14">
        <v>3297</v>
      </c>
      <c r="J15" s="14">
        <v>3753</v>
      </c>
      <c r="K15" s="14">
        <v>3324</v>
      </c>
      <c r="L15" s="14">
        <v>2114</v>
      </c>
      <c r="M15" s="14">
        <v>902</v>
      </c>
      <c r="N15" s="12">
        <f t="shared" si="2"/>
        <v>48928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109986</v>
      </c>
      <c r="C16" s="14">
        <f>C17+C18+C19</f>
        <v>77166</v>
      </c>
      <c r="D16" s="14">
        <f>D17+D18+D19</f>
        <v>72498</v>
      </c>
      <c r="E16" s="14">
        <f>E17+E18+E19</f>
        <v>11984</v>
      </c>
      <c r="F16" s="14">
        <f aca="true" t="shared" si="5" ref="F16:M16">F17+F18+F19</f>
        <v>68694</v>
      </c>
      <c r="G16" s="14">
        <f t="shared" si="5"/>
        <v>103772</v>
      </c>
      <c r="H16" s="14">
        <f t="shared" si="5"/>
        <v>84802</v>
      </c>
      <c r="I16" s="14">
        <f t="shared" si="5"/>
        <v>80347</v>
      </c>
      <c r="J16" s="14">
        <f t="shared" si="5"/>
        <v>56324</v>
      </c>
      <c r="K16" s="14">
        <f t="shared" si="5"/>
        <v>68976</v>
      </c>
      <c r="L16" s="14">
        <f t="shared" si="5"/>
        <v>24503</v>
      </c>
      <c r="M16" s="14">
        <f t="shared" si="5"/>
        <v>13589</v>
      </c>
      <c r="N16" s="12">
        <f t="shared" si="2"/>
        <v>772641</v>
      </c>
    </row>
    <row r="17" spans="1:25" ht="18.75" customHeight="1">
      <c r="A17" s="15" t="s">
        <v>16</v>
      </c>
      <c r="B17" s="14">
        <v>14502</v>
      </c>
      <c r="C17" s="14">
        <v>10787</v>
      </c>
      <c r="D17" s="14">
        <v>10281</v>
      </c>
      <c r="E17" s="14">
        <v>1663</v>
      </c>
      <c r="F17" s="14">
        <v>9295</v>
      </c>
      <c r="G17" s="14">
        <v>16094</v>
      </c>
      <c r="H17" s="14">
        <v>13621</v>
      </c>
      <c r="I17" s="14">
        <v>13366</v>
      </c>
      <c r="J17" s="14">
        <v>8903</v>
      </c>
      <c r="K17" s="14">
        <v>11269</v>
      </c>
      <c r="L17" s="14">
        <v>4467</v>
      </c>
      <c r="M17" s="14">
        <v>2084</v>
      </c>
      <c r="N17" s="12">
        <f t="shared" si="2"/>
        <v>116332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6967</v>
      </c>
      <c r="C18" s="14">
        <v>3532</v>
      </c>
      <c r="D18" s="14">
        <v>5897</v>
      </c>
      <c r="E18" s="14">
        <v>783</v>
      </c>
      <c r="F18" s="14">
        <v>4023</v>
      </c>
      <c r="G18" s="14">
        <v>6450</v>
      </c>
      <c r="H18" s="14">
        <v>5695</v>
      </c>
      <c r="I18" s="14">
        <v>6419</v>
      </c>
      <c r="J18" s="14">
        <v>4316</v>
      </c>
      <c r="K18" s="14">
        <v>5879</v>
      </c>
      <c r="L18" s="14">
        <v>2077</v>
      </c>
      <c r="M18" s="14">
        <v>1016</v>
      </c>
      <c r="N18" s="12">
        <f t="shared" si="2"/>
        <v>53054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88517</v>
      </c>
      <c r="C19" s="14">
        <v>62847</v>
      </c>
      <c r="D19" s="14">
        <v>56320</v>
      </c>
      <c r="E19" s="14">
        <v>9538</v>
      </c>
      <c r="F19" s="14">
        <v>55376</v>
      </c>
      <c r="G19" s="14">
        <v>81228</v>
      </c>
      <c r="H19" s="14">
        <v>65486</v>
      </c>
      <c r="I19" s="14">
        <v>60562</v>
      </c>
      <c r="J19" s="14">
        <v>43105</v>
      </c>
      <c r="K19" s="14">
        <v>51828</v>
      </c>
      <c r="L19" s="14">
        <v>17959</v>
      </c>
      <c r="M19" s="14">
        <v>10489</v>
      </c>
      <c r="N19" s="12">
        <f t="shared" si="2"/>
        <v>603255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127638</v>
      </c>
      <c r="C20" s="18">
        <f>C21+C22+C23</f>
        <v>80731</v>
      </c>
      <c r="D20" s="18">
        <f>D21+D22+D23</f>
        <v>73250</v>
      </c>
      <c r="E20" s="18">
        <f>E21+E22+E23</f>
        <v>12123</v>
      </c>
      <c r="F20" s="18">
        <f aca="true" t="shared" si="6" ref="F20:M20">F21+F22+F23</f>
        <v>60797</v>
      </c>
      <c r="G20" s="18">
        <f t="shared" si="6"/>
        <v>101996</v>
      </c>
      <c r="H20" s="18">
        <f t="shared" si="6"/>
        <v>109192</v>
      </c>
      <c r="I20" s="18">
        <f t="shared" si="6"/>
        <v>98864</v>
      </c>
      <c r="J20" s="18">
        <f t="shared" si="6"/>
        <v>67207</v>
      </c>
      <c r="K20" s="18">
        <f t="shared" si="6"/>
        <v>98197</v>
      </c>
      <c r="L20" s="18">
        <f t="shared" si="6"/>
        <v>41395</v>
      </c>
      <c r="M20" s="18">
        <f t="shared" si="6"/>
        <v>22522</v>
      </c>
      <c r="N20" s="12">
        <f aca="true" t="shared" si="7" ref="N20:N26">SUM(B20:M20)</f>
        <v>893912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68417</v>
      </c>
      <c r="C21" s="14">
        <v>46332</v>
      </c>
      <c r="D21" s="14">
        <v>41642</v>
      </c>
      <c r="E21" s="14">
        <v>6985</v>
      </c>
      <c r="F21" s="14">
        <v>33967</v>
      </c>
      <c r="G21" s="14">
        <v>58651</v>
      </c>
      <c r="H21" s="14">
        <v>64088</v>
      </c>
      <c r="I21" s="14">
        <v>57533</v>
      </c>
      <c r="J21" s="14">
        <v>37507</v>
      </c>
      <c r="K21" s="14">
        <v>53629</v>
      </c>
      <c r="L21" s="14">
        <v>22400</v>
      </c>
      <c r="M21" s="14">
        <v>11999</v>
      </c>
      <c r="N21" s="12">
        <f t="shared" si="7"/>
        <v>503150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56477</v>
      </c>
      <c r="C22" s="14">
        <v>31924</v>
      </c>
      <c r="D22" s="14">
        <v>30219</v>
      </c>
      <c r="E22" s="14">
        <v>4807</v>
      </c>
      <c r="F22" s="14">
        <v>25341</v>
      </c>
      <c r="G22" s="14">
        <v>40225</v>
      </c>
      <c r="H22" s="14">
        <v>42734</v>
      </c>
      <c r="I22" s="14">
        <v>39593</v>
      </c>
      <c r="J22" s="14">
        <v>28172</v>
      </c>
      <c r="K22" s="14">
        <v>42704</v>
      </c>
      <c r="L22" s="14">
        <v>18069</v>
      </c>
      <c r="M22" s="14">
        <v>10098</v>
      </c>
      <c r="N22" s="12">
        <f t="shared" si="7"/>
        <v>370363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2744</v>
      </c>
      <c r="C23" s="14">
        <v>2475</v>
      </c>
      <c r="D23" s="14">
        <v>1389</v>
      </c>
      <c r="E23" s="14">
        <v>331</v>
      </c>
      <c r="F23" s="14">
        <v>1489</v>
      </c>
      <c r="G23" s="14">
        <v>3120</v>
      </c>
      <c r="H23" s="14">
        <v>2370</v>
      </c>
      <c r="I23" s="14">
        <v>1738</v>
      </c>
      <c r="J23" s="14">
        <v>1528</v>
      </c>
      <c r="K23" s="14">
        <v>1864</v>
      </c>
      <c r="L23" s="14">
        <v>926</v>
      </c>
      <c r="M23" s="14">
        <v>425</v>
      </c>
      <c r="N23" s="12">
        <f t="shared" si="7"/>
        <v>20399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68919</v>
      </c>
      <c r="C24" s="14">
        <f>C25+C26</f>
        <v>57297</v>
      </c>
      <c r="D24" s="14">
        <f>D25+D26</f>
        <v>51749</v>
      </c>
      <c r="E24" s="14">
        <f>E25+E26</f>
        <v>10686</v>
      </c>
      <c r="F24" s="14">
        <f aca="true" t="shared" si="8" ref="F24:M24">F25+F26</f>
        <v>49161</v>
      </c>
      <c r="G24" s="14">
        <f t="shared" si="8"/>
        <v>80526</v>
      </c>
      <c r="H24" s="14">
        <f t="shared" si="8"/>
        <v>70747</v>
      </c>
      <c r="I24" s="14">
        <f t="shared" si="8"/>
        <v>49101</v>
      </c>
      <c r="J24" s="14">
        <f t="shared" si="8"/>
        <v>42859</v>
      </c>
      <c r="K24" s="14">
        <f t="shared" si="8"/>
        <v>38966</v>
      </c>
      <c r="L24" s="14">
        <f t="shared" si="8"/>
        <v>14377</v>
      </c>
      <c r="M24" s="14">
        <f t="shared" si="8"/>
        <v>6605</v>
      </c>
      <c r="N24" s="12">
        <f t="shared" si="7"/>
        <v>540993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68919</v>
      </c>
      <c r="C25" s="14">
        <v>57297</v>
      </c>
      <c r="D25" s="14">
        <v>51749</v>
      </c>
      <c r="E25" s="14">
        <v>10686</v>
      </c>
      <c r="F25" s="14">
        <v>49161</v>
      </c>
      <c r="G25" s="14">
        <v>80526</v>
      </c>
      <c r="H25" s="14">
        <v>70747</v>
      </c>
      <c r="I25" s="14">
        <v>49101</v>
      </c>
      <c r="J25" s="14">
        <v>42859</v>
      </c>
      <c r="K25" s="14">
        <v>38966</v>
      </c>
      <c r="L25" s="14">
        <v>14377</v>
      </c>
      <c r="M25" s="14">
        <v>6605</v>
      </c>
      <c r="N25" s="12">
        <f t="shared" si="7"/>
        <v>540993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2">
        <f t="shared" si="7"/>
        <v>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1.87210546</v>
      </c>
      <c r="C28" s="23">
        <f aca="true" t="shared" si="9" ref="C28:M28">C29+C30</f>
        <v>1.8086</v>
      </c>
      <c r="D28" s="23">
        <f t="shared" si="9"/>
        <v>1.67545005</v>
      </c>
      <c r="E28" s="23">
        <f t="shared" si="9"/>
        <v>2.3279184</v>
      </c>
      <c r="F28" s="23">
        <f t="shared" si="9"/>
        <v>1.95524205</v>
      </c>
      <c r="G28" s="23">
        <f t="shared" si="9"/>
        <v>1.5492</v>
      </c>
      <c r="H28" s="23">
        <f t="shared" si="9"/>
        <v>1.8149</v>
      </c>
      <c r="I28" s="23">
        <f t="shared" si="9"/>
        <v>1.7715117999999999</v>
      </c>
      <c r="J28" s="23">
        <f t="shared" si="9"/>
        <v>1.9951343000000001</v>
      </c>
      <c r="K28" s="23">
        <f t="shared" si="9"/>
        <v>1.90744976</v>
      </c>
      <c r="L28" s="23">
        <f t="shared" si="9"/>
        <v>2.26553143</v>
      </c>
      <c r="M28" s="23">
        <f t="shared" si="9"/>
        <v>2.21827856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2" t="s">
        <v>49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2478.1200000000003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>+L33*L34</f>
        <v>1271.16</v>
      </c>
      <c r="M32" s="56">
        <f t="shared" si="10"/>
        <v>719.0400000000001</v>
      </c>
      <c r="N32" s="25">
        <f>SUM(B32:M32)</f>
        <v>25521.64</v>
      </c>
    </row>
    <row r="33" spans="1:25" ht="18.75" customHeight="1">
      <c r="A33" s="52" t="s">
        <v>51</v>
      </c>
      <c r="B33" s="58">
        <v>761</v>
      </c>
      <c r="C33" s="58">
        <v>579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938701.3757254999</v>
      </c>
      <c r="C36" s="60">
        <f aca="true" t="shared" si="11" ref="C36:M36">C37+C38+C39+C40</f>
        <v>675711.3840000001</v>
      </c>
      <c r="D36" s="60">
        <f t="shared" si="11"/>
        <v>632057.68905395</v>
      </c>
      <c r="E36" s="60">
        <f t="shared" si="11"/>
        <v>141543.54116000002</v>
      </c>
      <c r="F36" s="60">
        <f t="shared" si="11"/>
        <v>602039.43715025</v>
      </c>
      <c r="G36" s="60">
        <f t="shared" si="11"/>
        <v>787135.2116</v>
      </c>
      <c r="H36" s="60">
        <f t="shared" si="11"/>
        <v>843495.7185</v>
      </c>
      <c r="I36" s="60">
        <f t="shared" si="11"/>
        <v>713721.7836217999</v>
      </c>
      <c r="J36" s="60">
        <f t="shared" si="11"/>
        <v>593223.0244639</v>
      </c>
      <c r="K36" s="60">
        <f t="shared" si="11"/>
        <v>662711.4709934399</v>
      </c>
      <c r="L36" s="60">
        <f t="shared" si="11"/>
        <v>346071.45045741997</v>
      </c>
      <c r="M36" s="60">
        <f t="shared" si="11"/>
        <v>189317.0831712</v>
      </c>
      <c r="N36" s="60">
        <f>N37+N38+N39+N40</f>
        <v>7125729.16989746</v>
      </c>
    </row>
    <row r="37" spans="1:14" ht="18.75" customHeight="1">
      <c r="A37" s="57" t="s">
        <v>54</v>
      </c>
      <c r="B37" s="54">
        <f aca="true" t="shared" si="12" ref="B37:M37">B29*B7</f>
        <v>938539.5525</v>
      </c>
      <c r="C37" s="54">
        <f t="shared" si="12"/>
        <v>675466.704</v>
      </c>
      <c r="D37" s="54">
        <f t="shared" si="12"/>
        <v>622102.799</v>
      </c>
      <c r="E37" s="54">
        <f t="shared" si="12"/>
        <v>141277.45500000002</v>
      </c>
      <c r="F37" s="54">
        <f t="shared" si="12"/>
        <v>601828.688</v>
      </c>
      <c r="G37" s="54">
        <f t="shared" si="12"/>
        <v>787055.5539</v>
      </c>
      <c r="H37" s="54">
        <f t="shared" si="12"/>
        <v>843191.8825</v>
      </c>
      <c r="I37" s="54">
        <f t="shared" si="12"/>
        <v>713458.7172</v>
      </c>
      <c r="J37" s="54">
        <f t="shared" si="12"/>
        <v>592990.4095000001</v>
      </c>
      <c r="K37" s="54">
        <f t="shared" si="12"/>
        <v>662272.2453</v>
      </c>
      <c r="L37" s="54">
        <f t="shared" si="12"/>
        <v>345921.7426</v>
      </c>
      <c r="M37" s="54">
        <f t="shared" si="12"/>
        <v>189220.512</v>
      </c>
      <c r="N37" s="56">
        <f>SUM(B37:M37)</f>
        <v>7113326.261500001</v>
      </c>
    </row>
    <row r="38" spans="1:14" ht="18.75" customHeight="1">
      <c r="A38" s="57" t="s">
        <v>55</v>
      </c>
      <c r="B38" s="54">
        <f aca="true" t="shared" si="13" ref="B38:M38">B30*B7</f>
        <v>-3095.2567745</v>
      </c>
      <c r="C38" s="54">
        <f t="shared" si="13"/>
        <v>-2233.44</v>
      </c>
      <c r="D38" s="54">
        <f t="shared" si="13"/>
        <v>-2053.91994605</v>
      </c>
      <c r="E38" s="54">
        <f t="shared" si="13"/>
        <v>-380.19384</v>
      </c>
      <c r="F38" s="54">
        <f t="shared" si="13"/>
        <v>-1950.6508497500001</v>
      </c>
      <c r="G38" s="54">
        <f t="shared" si="13"/>
        <v>-2582.5023</v>
      </c>
      <c r="H38" s="54">
        <f t="shared" si="13"/>
        <v>-2593.724</v>
      </c>
      <c r="I38" s="54">
        <f t="shared" si="13"/>
        <v>-2283.5335782</v>
      </c>
      <c r="J38" s="54">
        <f t="shared" si="13"/>
        <v>-1885.9850361000001</v>
      </c>
      <c r="K38" s="54">
        <f t="shared" si="13"/>
        <v>-2163.01430656</v>
      </c>
      <c r="L38" s="54">
        <f t="shared" si="13"/>
        <v>-1121.4521425799999</v>
      </c>
      <c r="M38" s="54">
        <f t="shared" si="13"/>
        <v>-622.4688288</v>
      </c>
      <c r="N38" s="25">
        <f>SUM(B38:M38)</f>
        <v>-22966.14160254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2478.1200000000003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25521.64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9847.41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9847.41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-3378.6600000000035</v>
      </c>
      <c r="C42" s="25">
        <f aca="true" t="shared" si="15" ref="C42:M42">+C43+C46+C54+C55</f>
        <v>18255.40000000001</v>
      </c>
      <c r="D42" s="25">
        <f t="shared" si="15"/>
        <v>96278.59999999999</v>
      </c>
      <c r="E42" s="25">
        <f t="shared" si="15"/>
        <v>9159.320000000002</v>
      </c>
      <c r="F42" s="25">
        <f t="shared" si="15"/>
        <v>11259.25</v>
      </c>
      <c r="G42" s="25">
        <f t="shared" si="15"/>
        <v>-21356.51999999999</v>
      </c>
      <c r="H42" s="25">
        <f t="shared" si="15"/>
        <v>-92002.32</v>
      </c>
      <c r="I42" s="25">
        <f t="shared" si="15"/>
        <v>-58537.39</v>
      </c>
      <c r="J42" s="25">
        <f t="shared" si="15"/>
        <v>-27382.300000000003</v>
      </c>
      <c r="K42" s="25">
        <f t="shared" si="15"/>
        <v>-25449.000000000004</v>
      </c>
      <c r="L42" s="25">
        <f t="shared" si="15"/>
        <v>-21625.13</v>
      </c>
      <c r="M42" s="25">
        <f t="shared" si="15"/>
        <v>6213.450000000001</v>
      </c>
      <c r="N42" s="25">
        <f>+N43+N46+N54+N55</f>
        <v>-108565.29999999993</v>
      </c>
    </row>
    <row r="43" spans="1:14" ht="18.75" customHeight="1">
      <c r="A43" s="17" t="s">
        <v>59</v>
      </c>
      <c r="B43" s="26">
        <f>B44+B45</f>
        <v>-76520.6</v>
      </c>
      <c r="C43" s="26">
        <f>C44+C45</f>
        <v>-80894.4</v>
      </c>
      <c r="D43" s="26">
        <f>D44+D45</f>
        <v>-55115.2</v>
      </c>
      <c r="E43" s="26">
        <f>E44+E45</f>
        <v>-8690.6</v>
      </c>
      <c r="F43" s="26">
        <f aca="true" t="shared" si="16" ref="F43:M43">F44+F45</f>
        <v>-44258.6</v>
      </c>
      <c r="G43" s="26">
        <f t="shared" si="16"/>
        <v>-88494.4</v>
      </c>
      <c r="H43" s="26">
        <f t="shared" si="16"/>
        <v>-103002.8</v>
      </c>
      <c r="I43" s="26">
        <f t="shared" si="16"/>
        <v>-48305.6</v>
      </c>
      <c r="J43" s="26">
        <f t="shared" si="16"/>
        <v>-65246</v>
      </c>
      <c r="K43" s="26">
        <f t="shared" si="16"/>
        <v>-50828.8</v>
      </c>
      <c r="L43" s="26">
        <f t="shared" si="16"/>
        <v>-37072.8</v>
      </c>
      <c r="M43" s="26">
        <f t="shared" si="16"/>
        <v>-22138.8</v>
      </c>
      <c r="N43" s="25">
        <f aca="true" t="shared" si="17" ref="N43:N55">SUM(B43:M43)</f>
        <v>-680568.6000000001</v>
      </c>
    </row>
    <row r="44" spans="1:25" ht="18.75" customHeight="1">
      <c r="A44" s="13" t="s">
        <v>60</v>
      </c>
      <c r="B44" s="20">
        <f>ROUND(-B9*$D$3,2)</f>
        <v>-76520.6</v>
      </c>
      <c r="C44" s="20">
        <f>ROUND(-C9*$D$3,2)</f>
        <v>-80894.4</v>
      </c>
      <c r="D44" s="20">
        <f>ROUND(-D9*$D$3,2)</f>
        <v>-55115.2</v>
      </c>
      <c r="E44" s="20">
        <f>ROUND(-E9*$D$3,2)</f>
        <v>-8690.6</v>
      </c>
      <c r="F44" s="20">
        <f aca="true" t="shared" si="18" ref="F44:M44">ROUND(-F9*$D$3,2)</f>
        <v>-44258.6</v>
      </c>
      <c r="G44" s="20">
        <f t="shared" si="18"/>
        <v>-88494.4</v>
      </c>
      <c r="H44" s="20">
        <f t="shared" si="18"/>
        <v>-103002.8</v>
      </c>
      <c r="I44" s="20">
        <f t="shared" si="18"/>
        <v>-48305.6</v>
      </c>
      <c r="J44" s="20">
        <f t="shared" si="18"/>
        <v>-65246</v>
      </c>
      <c r="K44" s="20">
        <f t="shared" si="18"/>
        <v>-50828.8</v>
      </c>
      <c r="L44" s="20">
        <f t="shared" si="18"/>
        <v>-37072.8</v>
      </c>
      <c r="M44" s="20">
        <f t="shared" si="18"/>
        <v>-22138.8</v>
      </c>
      <c r="N44" s="46">
        <f t="shared" si="17"/>
        <v>-680568.6000000001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-1133.12</v>
      </c>
      <c r="C46" s="26">
        <f aca="true" t="shared" si="20" ref="C46:M46">SUM(C47:C53)</f>
        <v>-222.44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-615.72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-2621.84</v>
      </c>
    </row>
    <row r="47" spans="1:25" ht="18.75" customHeight="1">
      <c r="A47" s="13" t="s">
        <v>63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-923.4</v>
      </c>
      <c r="C48" s="24">
        <v>-102.6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-513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-1539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74275.06</v>
      </c>
      <c r="C54" s="27">
        <v>99372.24</v>
      </c>
      <c r="D54" s="27">
        <v>151492.24</v>
      </c>
      <c r="E54" s="27">
        <v>17892.72</v>
      </c>
      <c r="F54" s="27">
        <v>55539.25</v>
      </c>
      <c r="G54" s="27">
        <v>67193.52</v>
      </c>
      <c r="H54" s="27">
        <v>11000.48</v>
      </c>
      <c r="I54" s="27">
        <v>-9616.07</v>
      </c>
      <c r="J54" s="27">
        <v>38069.14</v>
      </c>
      <c r="K54" s="27">
        <v>25478.24</v>
      </c>
      <c r="L54" s="27">
        <v>15533.27</v>
      </c>
      <c r="M54" s="27">
        <v>28395.05</v>
      </c>
      <c r="N54" s="24">
        <f t="shared" si="17"/>
        <v>574625.1400000001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935322.7157254999</v>
      </c>
      <c r="C57" s="29">
        <f t="shared" si="21"/>
        <v>693966.7840000001</v>
      </c>
      <c r="D57" s="29">
        <f t="shared" si="21"/>
        <v>728336.28905395</v>
      </c>
      <c r="E57" s="29">
        <f t="shared" si="21"/>
        <v>150702.86116000003</v>
      </c>
      <c r="F57" s="29">
        <f t="shared" si="21"/>
        <v>613298.68715025</v>
      </c>
      <c r="G57" s="29">
        <f t="shared" si="21"/>
        <v>765778.6916</v>
      </c>
      <c r="H57" s="29">
        <f t="shared" si="21"/>
        <v>751493.3984999999</v>
      </c>
      <c r="I57" s="29">
        <f t="shared" si="21"/>
        <v>655184.3936217999</v>
      </c>
      <c r="J57" s="29">
        <f t="shared" si="21"/>
        <v>565840.7244639</v>
      </c>
      <c r="K57" s="29">
        <f t="shared" si="21"/>
        <v>637262.4709934399</v>
      </c>
      <c r="L57" s="29">
        <f t="shared" si="21"/>
        <v>324446.32045741996</v>
      </c>
      <c r="M57" s="29">
        <f t="shared" si="21"/>
        <v>195530.53317120002</v>
      </c>
      <c r="N57" s="29">
        <f>SUM(B57:M57)</f>
        <v>7017163.869897459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6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  <c r="P59" s="73"/>
    </row>
    <row r="60" spans="1:14" ht="18.75" customHeight="1">
      <c r="A60" s="2" t="s">
        <v>72</v>
      </c>
      <c r="B60" s="36">
        <f>SUM(B61:B74)</f>
        <v>935322.71</v>
      </c>
      <c r="C60" s="36">
        <f aca="true" t="shared" si="22" ref="C60:M60">SUM(C61:C74)</f>
        <v>693966.79</v>
      </c>
      <c r="D60" s="36">
        <f t="shared" si="22"/>
        <v>728336.29</v>
      </c>
      <c r="E60" s="36">
        <f t="shared" si="22"/>
        <v>150702.87</v>
      </c>
      <c r="F60" s="36">
        <f t="shared" si="22"/>
        <v>613298.69</v>
      </c>
      <c r="G60" s="36">
        <f t="shared" si="22"/>
        <v>765778.69</v>
      </c>
      <c r="H60" s="36">
        <f t="shared" si="22"/>
        <v>751493.4</v>
      </c>
      <c r="I60" s="36">
        <f t="shared" si="22"/>
        <v>655184.4</v>
      </c>
      <c r="J60" s="36">
        <f t="shared" si="22"/>
        <v>565840.72</v>
      </c>
      <c r="K60" s="36">
        <f t="shared" si="22"/>
        <v>637262.48</v>
      </c>
      <c r="L60" s="36">
        <f t="shared" si="22"/>
        <v>324446.32</v>
      </c>
      <c r="M60" s="36">
        <f t="shared" si="22"/>
        <v>195530.53</v>
      </c>
      <c r="N60" s="29">
        <f>SUM(N61:N74)</f>
        <v>7017163.89</v>
      </c>
    </row>
    <row r="61" spans="1:15" ht="18.75" customHeight="1">
      <c r="A61" s="17" t="s">
        <v>73</v>
      </c>
      <c r="B61" s="36">
        <v>178233.73</v>
      </c>
      <c r="C61" s="36">
        <v>194535.38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372769.11</v>
      </c>
      <c r="O61"/>
    </row>
    <row r="62" spans="1:15" ht="18.75" customHeight="1">
      <c r="A62" s="17" t="s">
        <v>74</v>
      </c>
      <c r="B62" s="36">
        <v>757088.98</v>
      </c>
      <c r="C62" s="36">
        <v>499431.41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1256520.39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728336.29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728336.29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150702.87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150702.87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613298.69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613298.69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765778.69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765778.69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587008.73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587008.73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164484.67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164484.67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655184.4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655184.4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565840.72</v>
      </c>
      <c r="K70" s="35">
        <v>0</v>
      </c>
      <c r="L70" s="35">
        <v>0</v>
      </c>
      <c r="M70" s="35">
        <v>0</v>
      </c>
      <c r="N70" s="29">
        <f t="shared" si="23"/>
        <v>565840.72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637262.48</v>
      </c>
      <c r="L71" s="35">
        <v>0</v>
      </c>
      <c r="M71" s="61"/>
      <c r="N71" s="26">
        <f t="shared" si="23"/>
        <v>637262.48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324446.32</v>
      </c>
      <c r="M72" s="35">
        <v>0</v>
      </c>
      <c r="N72" s="29">
        <f t="shared" si="23"/>
        <v>324446.32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195530.53</v>
      </c>
      <c r="N73" s="26">
        <f t="shared" si="23"/>
        <v>195530.53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2.0899167836186225</v>
      </c>
      <c r="C78" s="44">
        <v>2.0713648000000005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1.831895178673549</v>
      </c>
      <c r="C79" s="44">
        <v>1.7274986582022798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1.6812904246227156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2.3385963016935154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1.9622869156312641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1.5544573103226278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1.8305383573789444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1.7898338191627872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1.7778552889936752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2.0022851372345776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1.9149691853169162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2.2738836646478835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2.2267358641637265</v>
      </c>
      <c r="N90" s="50"/>
      <c r="Y90"/>
    </row>
    <row r="91" spans="1:13" ht="38.25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2016-06-02T13:48:53Z</dcterms:modified>
  <cp:category/>
  <cp:version/>
  <cp:contentType/>
  <cp:contentStatus/>
</cp:coreProperties>
</file>