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<sst xmlns="http://schemas.openxmlformats.org/spreadsheetml/2006/main" count="105" uniqueCount="103">
  <si>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</si>
  <si>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</si>
  <si>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</si>
  <si>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</si>
  <si>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</si>
  <si>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</si>
  <si>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</si>
  <si>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</si>
  <si>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</si>
  <si>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</si>
  <si>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</si>
  <si>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</si>
  <si>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</si>
  <si>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</si>
  <si>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</si>
  <si>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</si>
  <si>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</si>
  <si>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</si>
  <si>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</si>
  <si>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</si>
  <si>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</si>
  <si>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</si>
  <si>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</si>
  <si>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</si>
  <si>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</si>
  <si>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</si>
  <si>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</si>
  <si>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</si>
  <si>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</si>
  <si>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</si>
  <si>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</si>
  <si>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</si>
  <si>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</si>
  <si>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</si>
  <si>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</si>
  <si>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</si>
  <si>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</si>
  <si>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</si>
  <si>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</si>
  <si>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</si>
  <si>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</si>
  <si>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</si>
  <si>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</si>
  <si>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</si>
  <si>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</si>
  <si>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</si>
  <si>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04/05/16 - VENCIMENTO 11/05/16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</si>
  <si>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</si>
  <si>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</si>
  <si>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</si>
  <si>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</si>
  <si>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</si>
  <si>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</si>
  <si>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>1.3.1. Idosos/Pessoas com Deficiência</t>
  </si>
  <si>
    <t>1.3.2. Estudante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</si>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</sst>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540630</v>
      </c>
      <c r="C7" s="10">
        <f>C8+C20+C24</f>
        <v>386354</v>
      </c>
      <c r="D7" s="10">
        <f>D8+D20+D24</f>
        <v>395142</v>
      </c>
      <c r="E7" s="10">
        <f>E8+E20+E24</f>
        <v>69349</v>
      </c>
      <c r="F7" s="10">
        <f aca="true" t="shared" si="0" ref="F7:M7">F8+F20+F24</f>
        <v>334870</v>
      </c>
      <c r="G7" s="10">
        <f t="shared" si="0"/>
        <v>541672</v>
      </c>
      <c r="H7" s="10">
        <f t="shared" si="0"/>
        <v>483668</v>
      </c>
      <c r="I7" s="10">
        <f t="shared" si="0"/>
        <v>439012</v>
      </c>
      <c r="J7" s="10">
        <f t="shared" si="0"/>
        <v>318557</v>
      </c>
      <c r="K7" s="10">
        <f t="shared" si="0"/>
        <v>386776</v>
      </c>
      <c r="L7" s="10">
        <f t="shared" si="0"/>
        <v>160841</v>
      </c>
      <c r="M7" s="10">
        <f t="shared" si="0"/>
        <v>90705</v>
      </c>
      <c r="N7" s="10">
        <f>+N8+N20+N24</f>
        <v>4147576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320684</v>
      </c>
      <c r="C8" s="12">
        <f>+C9+C12+C16</f>
        <v>238823</v>
      </c>
      <c r="D8" s="12">
        <f>+D9+D12+D16</f>
        <v>256461</v>
      </c>
      <c r="E8" s="12">
        <f>+E9+E12+E16</f>
        <v>42508</v>
      </c>
      <c r="F8" s="12">
        <f aca="true" t="shared" si="1" ref="F8:M8">+F9+F12+F16</f>
        <v>209692</v>
      </c>
      <c r="G8" s="12">
        <f t="shared" si="1"/>
        <v>338554</v>
      </c>
      <c r="H8" s="12">
        <f t="shared" si="1"/>
        <v>289724</v>
      </c>
      <c r="I8" s="12">
        <f t="shared" si="1"/>
        <v>270881</v>
      </c>
      <c r="J8" s="12">
        <f t="shared" si="1"/>
        <v>195788</v>
      </c>
      <c r="K8" s="12">
        <f t="shared" si="1"/>
        <v>227431</v>
      </c>
      <c r="L8" s="12">
        <f t="shared" si="1"/>
        <v>100557</v>
      </c>
      <c r="M8" s="12">
        <f t="shared" si="1"/>
        <v>59384</v>
      </c>
      <c r="N8" s="12">
        <f>SUM(B8:M8)</f>
        <v>2550487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19801</v>
      </c>
      <c r="C9" s="14">
        <v>19589</v>
      </c>
      <c r="D9" s="14">
        <v>13126</v>
      </c>
      <c r="E9" s="14">
        <v>2513</v>
      </c>
      <c r="F9" s="14">
        <v>11297</v>
      </c>
      <c r="G9" s="14">
        <v>22096</v>
      </c>
      <c r="H9" s="14">
        <v>25889</v>
      </c>
      <c r="I9" s="14">
        <v>12058</v>
      </c>
      <c r="J9" s="14">
        <v>16078</v>
      </c>
      <c r="K9" s="14">
        <v>13244</v>
      </c>
      <c r="L9" s="14">
        <v>9647</v>
      </c>
      <c r="M9" s="14">
        <v>6109</v>
      </c>
      <c r="N9" s="12">
        <f aca="true" t="shared" si="2" ref="N9:N19">SUM(B9:M9)</f>
        <v>171447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19801</v>
      </c>
      <c r="C10" s="14">
        <f>+C9-C11</f>
        <v>19589</v>
      </c>
      <c r="D10" s="14">
        <f>+D9-D11</f>
        <v>13126</v>
      </c>
      <c r="E10" s="14">
        <f>+E9-E11</f>
        <v>2513</v>
      </c>
      <c r="F10" s="14">
        <f aca="true" t="shared" si="3" ref="F10:M10">+F9-F11</f>
        <v>11297</v>
      </c>
      <c r="G10" s="14">
        <f t="shared" si="3"/>
        <v>22096</v>
      </c>
      <c r="H10" s="14">
        <f t="shared" si="3"/>
        <v>25889</v>
      </c>
      <c r="I10" s="14">
        <f t="shared" si="3"/>
        <v>12058</v>
      </c>
      <c r="J10" s="14">
        <f t="shared" si="3"/>
        <v>16078</v>
      </c>
      <c r="K10" s="14">
        <f t="shared" si="3"/>
        <v>13244</v>
      </c>
      <c r="L10" s="14">
        <f t="shared" si="3"/>
        <v>9647</v>
      </c>
      <c r="M10" s="14">
        <f t="shared" si="3"/>
        <v>6109</v>
      </c>
      <c r="N10" s="12">
        <f t="shared" si="2"/>
        <v>171447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188436</v>
      </c>
      <c r="C12" s="14">
        <f>C13+C14+C15</f>
        <v>142179</v>
      </c>
      <c r="D12" s="14">
        <f>D13+D14+D15</f>
        <v>169129</v>
      </c>
      <c r="E12" s="14">
        <f>E13+E14+E15</f>
        <v>26987</v>
      </c>
      <c r="F12" s="14">
        <f aca="true" t="shared" si="4" ref="F12:M12">F13+F14+F15</f>
        <v>126927</v>
      </c>
      <c r="G12" s="14">
        <f t="shared" si="4"/>
        <v>211231</v>
      </c>
      <c r="H12" s="14">
        <f t="shared" si="4"/>
        <v>179189</v>
      </c>
      <c r="I12" s="14">
        <f t="shared" si="4"/>
        <v>174807</v>
      </c>
      <c r="J12" s="14">
        <f t="shared" si="4"/>
        <v>122267</v>
      </c>
      <c r="K12" s="14">
        <f t="shared" si="4"/>
        <v>141089</v>
      </c>
      <c r="L12" s="14">
        <f t="shared" si="4"/>
        <v>66157</v>
      </c>
      <c r="M12" s="14">
        <f t="shared" si="4"/>
        <v>39356</v>
      </c>
      <c r="N12" s="12">
        <f t="shared" si="2"/>
        <v>1587754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90091</v>
      </c>
      <c r="C13" s="14">
        <v>69219</v>
      </c>
      <c r="D13" s="14">
        <v>79898</v>
      </c>
      <c r="E13" s="14">
        <v>13135</v>
      </c>
      <c r="F13" s="14">
        <v>59840</v>
      </c>
      <c r="G13" s="14">
        <v>101782</v>
      </c>
      <c r="H13" s="14">
        <v>90665</v>
      </c>
      <c r="I13" s="14">
        <v>87116</v>
      </c>
      <c r="J13" s="14">
        <v>58948</v>
      </c>
      <c r="K13" s="14">
        <v>67658</v>
      </c>
      <c r="L13" s="14">
        <v>31690</v>
      </c>
      <c r="M13" s="14">
        <v>18092</v>
      </c>
      <c r="N13" s="12">
        <f t="shared" si="2"/>
        <v>768134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92712</v>
      </c>
      <c r="C14" s="14">
        <v>66074</v>
      </c>
      <c r="D14" s="14">
        <v>85282</v>
      </c>
      <c r="E14" s="14">
        <v>12771</v>
      </c>
      <c r="F14" s="14">
        <v>62150</v>
      </c>
      <c r="G14" s="14">
        <v>99656</v>
      </c>
      <c r="H14" s="14">
        <v>81636</v>
      </c>
      <c r="I14" s="14">
        <v>84078</v>
      </c>
      <c r="J14" s="14">
        <v>59246</v>
      </c>
      <c r="K14" s="14">
        <v>69690</v>
      </c>
      <c r="L14" s="14">
        <v>32178</v>
      </c>
      <c r="M14" s="14">
        <v>20298</v>
      </c>
      <c r="N14" s="12">
        <f t="shared" si="2"/>
        <v>765771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5633</v>
      </c>
      <c r="C15" s="14">
        <v>6886</v>
      </c>
      <c r="D15" s="14">
        <v>3949</v>
      </c>
      <c r="E15" s="14">
        <v>1081</v>
      </c>
      <c r="F15" s="14">
        <v>4937</v>
      </c>
      <c r="G15" s="14">
        <v>9793</v>
      </c>
      <c r="H15" s="14">
        <v>6888</v>
      </c>
      <c r="I15" s="14">
        <v>3613</v>
      </c>
      <c r="J15" s="14">
        <v>4073</v>
      </c>
      <c r="K15" s="14">
        <v>3741</v>
      </c>
      <c r="L15" s="14">
        <v>2289</v>
      </c>
      <c r="M15" s="14">
        <v>966</v>
      </c>
      <c r="N15" s="12">
        <f t="shared" si="2"/>
        <v>53849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112447</v>
      </c>
      <c r="C16" s="14">
        <f>C17+C18+C19</f>
        <v>77055</v>
      </c>
      <c r="D16" s="14">
        <f>D17+D18+D19</f>
        <v>74206</v>
      </c>
      <c r="E16" s="14">
        <f>E17+E18+E19</f>
        <v>13008</v>
      </c>
      <c r="F16" s="14">
        <f aca="true" t="shared" si="5" ref="F16:M16">F17+F18+F19</f>
        <v>71468</v>
      </c>
      <c r="G16" s="14">
        <f t="shared" si="5"/>
        <v>105227</v>
      </c>
      <c r="H16" s="14">
        <f t="shared" si="5"/>
        <v>84646</v>
      </c>
      <c r="I16" s="14">
        <f t="shared" si="5"/>
        <v>84016</v>
      </c>
      <c r="J16" s="14">
        <f t="shared" si="5"/>
        <v>57443</v>
      </c>
      <c r="K16" s="14">
        <f t="shared" si="5"/>
        <v>73098</v>
      </c>
      <c r="L16" s="14">
        <f t="shared" si="5"/>
        <v>24753</v>
      </c>
      <c r="M16" s="14">
        <f t="shared" si="5"/>
        <v>13919</v>
      </c>
      <c r="N16" s="12">
        <f t="shared" si="2"/>
        <v>791286</v>
      </c>
    </row>
    <row r="17" spans="1:25" ht="18.75" customHeight="1">
      <c r="A17" s="15" t="s">
        <v>16</v>
      </c>
      <c r="B17" s="14">
        <v>15526</v>
      </c>
      <c r="C17" s="14">
        <v>11067</v>
      </c>
      <c r="D17" s="14">
        <v>10587</v>
      </c>
      <c r="E17" s="14">
        <v>1816</v>
      </c>
      <c r="F17" s="14">
        <v>9789</v>
      </c>
      <c r="G17" s="14">
        <v>16640</v>
      </c>
      <c r="H17" s="14">
        <v>13671</v>
      </c>
      <c r="I17" s="14">
        <v>13969</v>
      </c>
      <c r="J17" s="14">
        <v>9291</v>
      </c>
      <c r="K17" s="14">
        <v>12270</v>
      </c>
      <c r="L17" s="14">
        <v>4665</v>
      </c>
      <c r="M17" s="14">
        <v>2182</v>
      </c>
      <c r="N17" s="12">
        <f t="shared" si="2"/>
        <v>121473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7039</v>
      </c>
      <c r="C18" s="14">
        <v>3654</v>
      </c>
      <c r="D18" s="14">
        <v>6040</v>
      </c>
      <c r="E18" s="14">
        <v>764</v>
      </c>
      <c r="F18" s="14">
        <v>3802</v>
      </c>
      <c r="G18" s="14">
        <v>6430</v>
      </c>
      <c r="H18" s="14">
        <v>5626</v>
      </c>
      <c r="I18" s="14">
        <v>6764</v>
      </c>
      <c r="J18" s="14">
        <v>4444</v>
      </c>
      <c r="K18" s="14">
        <v>6294</v>
      </c>
      <c r="L18" s="14">
        <v>2081</v>
      </c>
      <c r="M18" s="14">
        <v>1050</v>
      </c>
      <c r="N18" s="12">
        <f t="shared" si="2"/>
        <v>53988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89882</v>
      </c>
      <c r="C19" s="14">
        <v>62334</v>
      </c>
      <c r="D19" s="14">
        <v>57579</v>
      </c>
      <c r="E19" s="14">
        <v>10428</v>
      </c>
      <c r="F19" s="14">
        <v>57877</v>
      </c>
      <c r="G19" s="14">
        <v>82157</v>
      </c>
      <c r="H19" s="14">
        <v>65349</v>
      </c>
      <c r="I19" s="14">
        <v>63283</v>
      </c>
      <c r="J19" s="14">
        <v>43708</v>
      </c>
      <c r="K19" s="14">
        <v>54534</v>
      </c>
      <c r="L19" s="14">
        <v>18007</v>
      </c>
      <c r="M19" s="14">
        <v>10687</v>
      </c>
      <c r="N19" s="12">
        <f t="shared" si="2"/>
        <v>615825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140169</v>
      </c>
      <c r="C20" s="18">
        <f>C21+C22+C23</f>
        <v>84384</v>
      </c>
      <c r="D20" s="18">
        <f>D21+D22+D23</f>
        <v>79452</v>
      </c>
      <c r="E20" s="18">
        <f>E21+E22+E23</f>
        <v>13718</v>
      </c>
      <c r="F20" s="18">
        <f aca="true" t="shared" si="6" ref="F20:M20">F21+F22+F23</f>
        <v>66767</v>
      </c>
      <c r="G20" s="18">
        <f t="shared" si="6"/>
        <v>111115</v>
      </c>
      <c r="H20" s="18">
        <f t="shared" si="6"/>
        <v>115149</v>
      </c>
      <c r="I20" s="18">
        <f t="shared" si="6"/>
        <v>111044</v>
      </c>
      <c r="J20" s="18">
        <f t="shared" si="6"/>
        <v>73515</v>
      </c>
      <c r="K20" s="18">
        <f t="shared" si="6"/>
        <v>111411</v>
      </c>
      <c r="L20" s="18">
        <f t="shared" si="6"/>
        <v>44182</v>
      </c>
      <c r="M20" s="18">
        <f t="shared" si="6"/>
        <v>23789</v>
      </c>
      <c r="N20" s="12">
        <f aca="true" t="shared" si="7" ref="N20:N26">SUM(B20:M20)</f>
        <v>974695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72978</v>
      </c>
      <c r="C21" s="14">
        <v>46653</v>
      </c>
      <c r="D21" s="14">
        <v>42404</v>
      </c>
      <c r="E21" s="14">
        <v>7451</v>
      </c>
      <c r="F21" s="14">
        <v>35423</v>
      </c>
      <c r="G21" s="14">
        <v>61392</v>
      </c>
      <c r="H21" s="14">
        <v>66035</v>
      </c>
      <c r="I21" s="14">
        <v>60943</v>
      </c>
      <c r="J21" s="14">
        <v>39885</v>
      </c>
      <c r="K21" s="14">
        <v>58545</v>
      </c>
      <c r="L21" s="14">
        <v>23477</v>
      </c>
      <c r="M21" s="14">
        <v>12281</v>
      </c>
      <c r="N21" s="12">
        <f t="shared" si="7"/>
        <v>527467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64240</v>
      </c>
      <c r="C22" s="14">
        <v>35261</v>
      </c>
      <c r="D22" s="14">
        <v>35567</v>
      </c>
      <c r="E22" s="14">
        <v>5857</v>
      </c>
      <c r="F22" s="14">
        <v>29603</v>
      </c>
      <c r="G22" s="14">
        <v>46338</v>
      </c>
      <c r="H22" s="14">
        <v>46555</v>
      </c>
      <c r="I22" s="14">
        <v>48165</v>
      </c>
      <c r="J22" s="14">
        <v>31942</v>
      </c>
      <c r="K22" s="14">
        <v>50784</v>
      </c>
      <c r="L22" s="14">
        <v>19706</v>
      </c>
      <c r="M22" s="14">
        <v>11008</v>
      </c>
      <c r="N22" s="12">
        <f t="shared" si="7"/>
        <v>425026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2951</v>
      </c>
      <c r="C23" s="14">
        <v>2470</v>
      </c>
      <c r="D23" s="14">
        <v>1481</v>
      </c>
      <c r="E23" s="14">
        <v>410</v>
      </c>
      <c r="F23" s="14">
        <v>1741</v>
      </c>
      <c r="G23" s="14">
        <v>3385</v>
      </c>
      <c r="H23" s="14">
        <v>2559</v>
      </c>
      <c r="I23" s="14">
        <v>1936</v>
      </c>
      <c r="J23" s="14">
        <v>1688</v>
      </c>
      <c r="K23" s="14">
        <v>2082</v>
      </c>
      <c r="L23" s="14">
        <v>999</v>
      </c>
      <c r="M23" s="14">
        <v>500</v>
      </c>
      <c r="N23" s="12">
        <f t="shared" si="7"/>
        <v>22202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79777</v>
      </c>
      <c r="C24" s="14">
        <f>C25+C26</f>
        <v>63147</v>
      </c>
      <c r="D24" s="14">
        <f>D25+D26</f>
        <v>59229</v>
      </c>
      <c r="E24" s="14">
        <f>E25+E26</f>
        <v>13123</v>
      </c>
      <c r="F24" s="14">
        <f aca="true" t="shared" si="8" ref="F24:M24">F25+F26</f>
        <v>58411</v>
      </c>
      <c r="G24" s="14">
        <f t="shared" si="8"/>
        <v>92003</v>
      </c>
      <c r="H24" s="14">
        <f t="shared" si="8"/>
        <v>78795</v>
      </c>
      <c r="I24" s="14">
        <f t="shared" si="8"/>
        <v>57087</v>
      </c>
      <c r="J24" s="14">
        <f t="shared" si="8"/>
        <v>49254</v>
      </c>
      <c r="K24" s="14">
        <f t="shared" si="8"/>
        <v>47934</v>
      </c>
      <c r="L24" s="14">
        <f t="shared" si="8"/>
        <v>16102</v>
      </c>
      <c r="M24" s="14">
        <f t="shared" si="8"/>
        <v>7532</v>
      </c>
      <c r="N24" s="12">
        <f t="shared" si="7"/>
        <v>622394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53</v>
      </c>
      <c r="B25" s="14">
        <v>79777</v>
      </c>
      <c r="C25" s="14">
        <v>63147</v>
      </c>
      <c r="D25" s="14">
        <v>59229</v>
      </c>
      <c r="E25" s="14">
        <v>13123</v>
      </c>
      <c r="F25" s="14">
        <v>58411</v>
      </c>
      <c r="G25" s="14">
        <v>92003</v>
      </c>
      <c r="H25" s="14">
        <v>78795</v>
      </c>
      <c r="I25" s="14">
        <v>57087</v>
      </c>
      <c r="J25" s="14">
        <v>49254</v>
      </c>
      <c r="K25" s="14">
        <v>47934</v>
      </c>
      <c r="L25" s="14">
        <v>16102</v>
      </c>
      <c r="M25" s="14">
        <v>7532</v>
      </c>
      <c r="N25" s="12">
        <f t="shared" si="7"/>
        <v>622394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54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2">
        <f t="shared" si="7"/>
        <v>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1015373.4548398</v>
      </c>
      <c r="C36" s="61">
        <f aca="true" t="shared" si="9" ref="C36:M36">C37+C38+C39+C40</f>
        <v>701237.9644</v>
      </c>
      <c r="D36" s="61">
        <f t="shared" si="9"/>
        <v>674049.4936571001</v>
      </c>
      <c r="E36" s="61">
        <f t="shared" si="9"/>
        <v>162085.09312160002</v>
      </c>
      <c r="F36" s="61">
        <f t="shared" si="9"/>
        <v>656913.3052835</v>
      </c>
      <c r="G36" s="61">
        <f t="shared" si="9"/>
        <v>841820.4224</v>
      </c>
      <c r="H36" s="61">
        <f t="shared" si="9"/>
        <v>880706.6132000001</v>
      </c>
      <c r="I36" s="61">
        <f t="shared" si="9"/>
        <v>780261.5383416</v>
      </c>
      <c r="J36" s="61">
        <f t="shared" si="9"/>
        <v>637682.5972051</v>
      </c>
      <c r="K36" s="61">
        <f t="shared" si="9"/>
        <v>740358.02837376</v>
      </c>
      <c r="L36" s="61">
        <f t="shared" si="9"/>
        <v>365661.50073262997</v>
      </c>
      <c r="M36" s="61">
        <f t="shared" si="9"/>
        <v>201927.99678480002</v>
      </c>
      <c r="N36" s="61">
        <f>N37+N38+N39+N40</f>
        <v>7658078.008339891</v>
      </c>
    </row>
    <row r="37" spans="1:14" ht="18.75" customHeight="1">
      <c r="A37" s="58" t="s">
        <v>56</v>
      </c>
      <c r="B37" s="55">
        <f>B29*B7</f>
        <v>1015465.329</v>
      </c>
      <c r="C37" s="55">
        <f>C29*C7</f>
        <v>701077.9684</v>
      </c>
      <c r="D37" s="55">
        <f>D29*D7</f>
        <v>664233.702</v>
      </c>
      <c r="E37" s="55">
        <f>E29*E7</f>
        <v>161874.4358</v>
      </c>
      <c r="F37" s="55">
        <f>F29*F7</f>
        <v>656880.992</v>
      </c>
      <c r="G37" s="55">
        <f>G29*G7</f>
        <v>841920.7896</v>
      </c>
      <c r="H37" s="55">
        <f>H29*H7</f>
        <v>880517.594</v>
      </c>
      <c r="I37" s="55">
        <f>I29*I7</f>
        <v>780212.1264</v>
      </c>
      <c r="J37" s="55">
        <f>J29*J7</f>
        <v>637591.8355</v>
      </c>
      <c r="K37" s="55">
        <f>K29*K7</f>
        <v>740173.2312</v>
      </c>
      <c r="L37" s="55">
        <f>L29*L7</f>
        <v>365575.5089</v>
      </c>
      <c r="M37" s="55">
        <f>M29*M7</f>
        <v>201873.048</v>
      </c>
      <c r="N37" s="57">
        <f>SUM(B37:M37)</f>
        <v>7647396.560800001</v>
      </c>
    </row>
    <row r="38" spans="1:14" ht="18.75" customHeight="1">
      <c r="A38" s="58" t="s">
        <v>57</v>
      </c>
      <c r="B38" s="55">
        <f>B30*B7</f>
        <v>-3348.9541602</v>
      </c>
      <c r="C38" s="55">
        <f>C30*C7</f>
        <v>-2318.1240000000003</v>
      </c>
      <c r="D38" s="55">
        <f>D30*D7</f>
        <v>-2193.0183429</v>
      </c>
      <c r="E38" s="55">
        <f>E30*E7</f>
        <v>-435.6226784</v>
      </c>
      <c r="F38" s="55">
        <f>F30*F7</f>
        <v>-2129.0867165</v>
      </c>
      <c r="G38" s="55">
        <f>G30*G7</f>
        <v>-2762.5272</v>
      </c>
      <c r="H38" s="55">
        <f>H30*H7</f>
        <v>-2708.5407999999998</v>
      </c>
      <c r="I38" s="55">
        <f>I30*I7</f>
        <v>-2497.1880584</v>
      </c>
      <c r="J38" s="55">
        <f>J30*J7</f>
        <v>-2027.8382949000002</v>
      </c>
      <c r="K38" s="55">
        <f>K30*K7</f>
        <v>-2417.4428262399997</v>
      </c>
      <c r="L38" s="55">
        <f>L30*L7</f>
        <v>-1185.16816737</v>
      </c>
      <c r="M38" s="55">
        <f>M30*M7</f>
        <v>-664.0912152</v>
      </c>
      <c r="N38" s="25">
        <f>SUM(B38:M38)</f>
        <v>-24687.60246011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-75453.52</v>
      </c>
      <c r="C42" s="25">
        <f aca="true" t="shared" si="11" ref="C42:M42">+C43+C46+C54+C55</f>
        <v>-74558.04</v>
      </c>
      <c r="D42" s="25">
        <f t="shared" si="11"/>
        <v>-49977.240000000005</v>
      </c>
      <c r="E42" s="25">
        <f t="shared" si="11"/>
        <v>-9592.199999999999</v>
      </c>
      <c r="F42" s="25">
        <f t="shared" si="11"/>
        <v>-42950</v>
      </c>
      <c r="G42" s="25">
        <f t="shared" si="11"/>
        <v>-84020.44</v>
      </c>
      <c r="H42" s="25">
        <f t="shared" si="11"/>
        <v>-98378.2</v>
      </c>
      <c r="I42" s="25">
        <f t="shared" si="11"/>
        <v>-45923.12</v>
      </c>
      <c r="J42" s="25">
        <f t="shared" si="11"/>
        <v>-61301.840000000004</v>
      </c>
      <c r="K42" s="25">
        <f t="shared" si="11"/>
        <v>-50425.64</v>
      </c>
      <c r="L42" s="25">
        <f t="shared" si="11"/>
        <v>-36744.2</v>
      </c>
      <c r="M42" s="25">
        <f t="shared" si="11"/>
        <v>-23257</v>
      </c>
      <c r="N42" s="25">
        <f>+N43+N46+N54+N55</f>
        <v>-652581.4399999998</v>
      </c>
    </row>
    <row r="43" spans="1:14" ht="18.75" customHeight="1">
      <c r="A43" s="17" t="s">
        <v>61</v>
      </c>
      <c r="B43" s="26">
        <f>B44+B45</f>
        <v>-75243.8</v>
      </c>
      <c r="C43" s="26">
        <f>C44+C45</f>
        <v>-74438.2</v>
      </c>
      <c r="D43" s="26">
        <f>D44+D45</f>
        <v>-49878.8</v>
      </c>
      <c r="E43" s="26">
        <f>E44+E45</f>
        <v>-9549.4</v>
      </c>
      <c r="F43" s="26">
        <f aca="true" t="shared" si="12" ref="F43:M43">F44+F45</f>
        <v>-42928.6</v>
      </c>
      <c r="G43" s="26">
        <f t="shared" si="12"/>
        <v>-83964.8</v>
      </c>
      <c r="H43" s="26">
        <f t="shared" si="12"/>
        <v>-98378.2</v>
      </c>
      <c r="I43" s="26">
        <f t="shared" si="12"/>
        <v>-45820.4</v>
      </c>
      <c r="J43" s="26">
        <f t="shared" si="12"/>
        <v>-61096.4</v>
      </c>
      <c r="K43" s="26">
        <f t="shared" si="12"/>
        <v>-50327.2</v>
      </c>
      <c r="L43" s="26">
        <f t="shared" si="12"/>
        <v>-36658.6</v>
      </c>
      <c r="M43" s="26">
        <f t="shared" si="12"/>
        <v>-23214.2</v>
      </c>
      <c r="N43" s="25">
        <f aca="true" t="shared" si="13" ref="N43:N55">SUM(B43:M43)</f>
        <v>-651498.5999999999</v>
      </c>
    </row>
    <row r="44" spans="1:25" ht="18.75" customHeight="1">
      <c r="A44" s="13" t="s">
        <v>62</v>
      </c>
      <c r="B44" s="20">
        <f>ROUND(-B9*$D$3,2)</f>
        <v>-75243.8</v>
      </c>
      <c r="C44" s="20">
        <f>ROUND(-C9*$D$3,2)</f>
        <v>-74438.2</v>
      </c>
      <c r="D44" s="20">
        <f>ROUND(-D9*$D$3,2)</f>
        <v>-49878.8</v>
      </c>
      <c r="E44" s="20">
        <f>ROUND(-E9*$D$3,2)</f>
        <v>-9549.4</v>
      </c>
      <c r="F44" s="20">
        <f aca="true" t="shared" si="14" ref="F44:M44">ROUND(-F9*$D$3,2)</f>
        <v>-42928.6</v>
      </c>
      <c r="G44" s="20">
        <f t="shared" si="14"/>
        <v>-83964.8</v>
      </c>
      <c r="H44" s="20">
        <f t="shared" si="14"/>
        <v>-98378.2</v>
      </c>
      <c r="I44" s="20">
        <f t="shared" si="14"/>
        <v>-45820.4</v>
      </c>
      <c r="J44" s="20">
        <f t="shared" si="14"/>
        <v>-61096.4</v>
      </c>
      <c r="K44" s="20">
        <f t="shared" si="14"/>
        <v>-50327.2</v>
      </c>
      <c r="L44" s="20">
        <f t="shared" si="14"/>
        <v>-36658.6</v>
      </c>
      <c r="M44" s="20">
        <f t="shared" si="14"/>
        <v>-23214.2</v>
      </c>
      <c r="N44" s="47">
        <f t="shared" si="13"/>
        <v>-651498.5999999999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939919.9348398</v>
      </c>
      <c r="C57" s="29">
        <f t="shared" si="17"/>
        <v>626679.9244</v>
      </c>
      <c r="D57" s="29">
        <f t="shared" si="17"/>
        <v>624072.2536571001</v>
      </c>
      <c r="E57" s="29">
        <f t="shared" si="17"/>
        <v>152492.8931216</v>
      </c>
      <c r="F57" s="29">
        <f t="shared" si="17"/>
        <v>613963.3052835</v>
      </c>
      <c r="G57" s="29">
        <f t="shared" si="17"/>
        <v>757799.9824000001</v>
      </c>
      <c r="H57" s="29">
        <f t="shared" si="17"/>
        <v>782328.4132000002</v>
      </c>
      <c r="I57" s="29">
        <f t="shared" si="17"/>
        <v>734338.4183416</v>
      </c>
      <c r="J57" s="29">
        <f t="shared" si="17"/>
        <v>576380.7572051</v>
      </c>
      <c r="K57" s="29">
        <f t="shared" si="17"/>
        <v>689932.38837376</v>
      </c>
      <c r="L57" s="29">
        <f t="shared" si="17"/>
        <v>328917.30073262996</v>
      </c>
      <c r="M57" s="29">
        <f t="shared" si="17"/>
        <v>178670.99678480002</v>
      </c>
      <c r="N57" s="29">
        <f>SUM(B57:M57)</f>
        <v>7005496.56833989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939919.9299999999</v>
      </c>
      <c r="C60" s="36">
        <f aca="true" t="shared" si="18" ref="C60:M60">SUM(C61:C74)</f>
        <v>626679.9199999999</v>
      </c>
      <c r="D60" s="36">
        <f t="shared" si="18"/>
        <v>624072.25</v>
      </c>
      <c r="E60" s="36">
        <f t="shared" si="18"/>
        <v>152492.9</v>
      </c>
      <c r="F60" s="36">
        <f t="shared" si="18"/>
        <v>613963.3</v>
      </c>
      <c r="G60" s="36">
        <f t="shared" si="18"/>
        <v>757799.98</v>
      </c>
      <c r="H60" s="36">
        <f t="shared" si="18"/>
        <v>782328.4199999999</v>
      </c>
      <c r="I60" s="36">
        <f t="shared" si="18"/>
        <v>734338.42</v>
      </c>
      <c r="J60" s="36">
        <f t="shared" si="18"/>
        <v>576380.76</v>
      </c>
      <c r="K60" s="36">
        <f t="shared" si="18"/>
        <v>689932.39</v>
      </c>
      <c r="L60" s="36">
        <f t="shared" si="18"/>
        <v>328917.3</v>
      </c>
      <c r="M60" s="36">
        <f t="shared" si="18"/>
        <v>178671</v>
      </c>
      <c r="N60" s="29">
        <f>SUM(N61:N74)</f>
        <v>7005496.569999999</v>
      </c>
    </row>
    <row r="61" spans="1:15" ht="18.75" customHeight="1">
      <c r="A61" s="17" t="s">
        <v>76</v>
      </c>
      <c r="B61" s="36">
        <v>192775.48</v>
      </c>
      <c r="C61" s="36">
        <v>184639.88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377415.36</v>
      </c>
      <c r="O61"/>
    </row>
    <row r="62" spans="1:15" ht="18.75" customHeight="1">
      <c r="A62" s="17" t="s">
        <v>77</v>
      </c>
      <c r="B62" s="36">
        <v>747144.45</v>
      </c>
      <c r="C62" s="36">
        <v>442040.04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1189184.49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624072.25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624072.25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152492.9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152492.9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613963.3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613963.3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757799.98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757799.98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600452.59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600452.59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181875.83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181875.83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734338.42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734338.42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576380.76</v>
      </c>
      <c r="K70" s="35">
        <v>0</v>
      </c>
      <c r="L70" s="35">
        <v>0</v>
      </c>
      <c r="M70" s="35">
        <v>0</v>
      </c>
      <c r="N70" s="29">
        <f t="shared" si="19"/>
        <v>576380.76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689932.39</v>
      </c>
      <c r="L71" s="35">
        <v>0</v>
      </c>
      <c r="M71" s="62"/>
      <c r="N71" s="26">
        <f t="shared" si="19"/>
        <v>689932.39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328917.3</v>
      </c>
      <c r="M72" s="35">
        <v>0</v>
      </c>
      <c r="N72" s="29">
        <f t="shared" si="19"/>
        <v>328917.3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178671</v>
      </c>
      <c r="N73" s="26">
        <f t="shared" si="19"/>
        <v>178671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2.0871371514771093</v>
      </c>
      <c r="C78" s="45">
        <v>2.066703561270681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1.8314079111746815</v>
      </c>
      <c r="C79" s="45">
        <v>1.7272950429665412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1.6809199823281253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2.3372376403639565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1.9616964950085107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1.5541147085321008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1.8309445113142646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1.789307192642954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1.7773125525990177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2.0017849151175455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1.9141777886263884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2.2734346387589603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2.226205796646271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2016-05-11T19:39:13Z</dcterms:modified>
  <cp:category/>
  <cp:version/>
  <cp:contentType/>
  <cp:contentStatus/>
</cp:coreProperties>
</file>