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<sst xmlns="http://schemas.openxmlformats.org/spreadsheetml/2006/main" count="136" uniqueCount="136">
  <si>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</si>
  <si>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</si>
  <si>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</si>
  <si>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</si>
  <si>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</si>
  <si>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</si>
  <si>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</si>
  <si>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</si>
  <si>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</si>
  <si>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</si>
  <si>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</si>
  <si>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</si>
  <si>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</si>
  <si>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</si>
  <si>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</si>
  <si>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</si>
  <si>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</si>
  <si>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</si>
  <si>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</si>
  <si>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</si>
  <si>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</si>
  <si>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</si>
  <si>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</si>
  <si>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</si>
  <si>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</si>
  <si>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</si>
  <si>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</si>
  <si>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</si>
  <si>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</si>
  <si>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</si>
  <si>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</si>
  <si>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</si>
  <si>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</si>
  <si>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</si>
  <si>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</si>
  <si>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</si>
  <si>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</si>
  <si>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</si>
  <si>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</si>
  <si>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</si>
  <si>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</si>
  <si>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</si>
  <si>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</si>
  <si>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</si>
  <si>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</si>
  <si>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</si>
  <si>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</si>
  <si>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</si>
  <si>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</si>
  <si>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</si>
  <si>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</si>
  <si>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</si>
  <si>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</si>
  <si>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</si>
  <si>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</si>
  <si>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</si>
  <si>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</si>
  <si>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</si>
  <si>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</si>
  <si>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</si>
  <si>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</si>
  <si>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</si>
  <si>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</si>
  <si>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</si>
  <si>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</si>
  <si>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</si>
  <si>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</si>
  <si>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</si>
  <si>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</si>
  <si>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</si>
  <si>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</si>
  <si>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</si>
  <si>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</si>
  <si>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</si>
  <si>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</si>
  <si>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</si>
  <si>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</si>
  <si>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</si>
  <si>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</si>
  <si>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</si>
  <si>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</si>
  <si>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</si>
  <si>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</si>
  <si>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</si>
  <si>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</si>
  <si>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</si>
  <si>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</si>
  <si>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</si>
  <si>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</si>
  <si>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</si>
  <si>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</si>
  <si>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</si>
  <si>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</si>
  <si>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</si>
  <si>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</si>
  <si>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</si>
  <si>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</si>
  <si>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</si>
  <si>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</si>
  <si>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</si>
  <si>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</si>
  <si>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</si>
  <si>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</si>
  <si>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</si>
  <si>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</si>
  <si>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</si>
  <si>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</si>
  <si>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</si>
  <si>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</si>
  <si>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</si>
  <si>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</si>
  <si>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</si>
  <si>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</si>
  <si>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</si>
  <si>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</si>
  <si>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</si>
  <si>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</si>
  <si>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</si>
  <si>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</si>
  <si>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</si>
  <si>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</si>
  <si>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</si>
  <si>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</si>
  <si>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</si>
  <si>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</si>
  <si>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</si>
  <si>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</si>
  <si>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</si>
  <si>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</si>
  <si>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</si>
  <si>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</si>
  <si>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</si>
  <si>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31/05/16 - VENCIMENTO 07/06/16</t>
  </si>
  <si>
    <t>6.3. Revisão de Remuneração pelo Transporte Coletivo ¹</t>
  </si>
  <si>
    <t>Nota:</t>
  </si>
  <si>
    <t>¹ - Passageiros linhas da USP de 04/04/16.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</si>
</sst>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17">
      <selection activeCell="A133" sqref="A133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631779</v>
      </c>
      <c r="C7" s="9">
        <f t="shared" si="0"/>
        <v>800162</v>
      </c>
      <c r="D7" s="9">
        <f t="shared" si="0"/>
        <v>835016</v>
      </c>
      <c r="E7" s="9">
        <f t="shared" si="0"/>
        <v>558070</v>
      </c>
      <c r="F7" s="9">
        <f t="shared" si="0"/>
        <v>744703</v>
      </c>
      <c r="G7" s="9">
        <f t="shared" si="0"/>
        <v>1234295</v>
      </c>
      <c r="H7" s="9">
        <f t="shared" si="0"/>
        <v>576097</v>
      </c>
      <c r="I7" s="9">
        <f t="shared" si="0"/>
        <v>128210</v>
      </c>
      <c r="J7" s="9">
        <f t="shared" si="0"/>
        <v>329856</v>
      </c>
      <c r="K7" s="9">
        <f t="shared" si="0"/>
        <v>5838188</v>
      </c>
      <c r="L7" s="52"/>
    </row>
    <row r="8" spans="1:11" ht="17.25" customHeight="1">
      <c r="A8" s="10" t="s">
        <v>99</v>
      </c>
      <c r="B8" s="11">
        <f>B9+B12+B16</f>
        <v>307193</v>
      </c>
      <c r="C8" s="11">
        <f aca="true" t="shared" si="1" ref="C8:J8">C9+C12+C16</f>
        <v>398124</v>
      </c>
      <c r="D8" s="11">
        <f t="shared" si="1"/>
        <v>391100</v>
      </c>
      <c r="E8" s="11">
        <f t="shared" si="1"/>
        <v>280451</v>
      </c>
      <c r="F8" s="11">
        <f t="shared" si="1"/>
        <v>360822</v>
      </c>
      <c r="G8" s="11">
        <f t="shared" si="1"/>
        <v>598247</v>
      </c>
      <c r="H8" s="11">
        <f t="shared" si="1"/>
        <v>308919</v>
      </c>
      <c r="I8" s="11">
        <f t="shared" si="1"/>
        <v>58181</v>
      </c>
      <c r="J8" s="11">
        <f t="shared" si="1"/>
        <v>151612</v>
      </c>
      <c r="K8" s="11">
        <f>SUM(B8:J8)</f>
        <v>2854649</v>
      </c>
    </row>
    <row r="9" spans="1:11" ht="17.25" customHeight="1">
      <c r="A9" s="15" t="s">
        <v>17</v>
      </c>
      <c r="B9" s="13">
        <f>+B10+B11</f>
        <v>38401</v>
      </c>
      <c r="C9" s="13">
        <f aca="true" t="shared" si="2" ref="C9:J9">+C10+C11</f>
        <v>52497</v>
      </c>
      <c r="D9" s="13">
        <f t="shared" si="2"/>
        <v>44743</v>
      </c>
      <c r="E9" s="13">
        <f t="shared" si="2"/>
        <v>35219</v>
      </c>
      <c r="F9" s="13">
        <f t="shared" si="2"/>
        <v>40778</v>
      </c>
      <c r="G9" s="13">
        <f t="shared" si="2"/>
        <v>52534</v>
      </c>
      <c r="H9" s="13">
        <f t="shared" si="2"/>
        <v>47771</v>
      </c>
      <c r="I9" s="13">
        <f t="shared" si="2"/>
        <v>8626</v>
      </c>
      <c r="J9" s="13">
        <f t="shared" si="2"/>
        <v>16001</v>
      </c>
      <c r="K9" s="11">
        <f>SUM(B9:J9)</f>
        <v>336570</v>
      </c>
    </row>
    <row r="10" spans="1:11" ht="17.25" customHeight="1">
      <c r="A10" s="29" t="s">
        <v>18</v>
      </c>
      <c r="B10" s="13">
        <v>38401</v>
      </c>
      <c r="C10" s="13">
        <v>52497</v>
      </c>
      <c r="D10" s="13">
        <v>44743</v>
      </c>
      <c r="E10" s="13">
        <v>35219</v>
      </c>
      <c r="F10" s="13">
        <v>40778</v>
      </c>
      <c r="G10" s="13">
        <v>52534</v>
      </c>
      <c r="H10" s="13">
        <v>47771</v>
      </c>
      <c r="I10" s="13">
        <v>8626</v>
      </c>
      <c r="J10" s="13">
        <v>16001</v>
      </c>
      <c r="K10" s="11">
        <f>SUM(B10:J10)</f>
        <v>336570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237373</v>
      </c>
      <c r="C12" s="17">
        <f t="shared" si="3"/>
        <v>307156</v>
      </c>
      <c r="D12" s="17">
        <f t="shared" si="3"/>
        <v>307057</v>
      </c>
      <c r="E12" s="17">
        <f t="shared" si="3"/>
        <v>217788</v>
      </c>
      <c r="F12" s="17">
        <f t="shared" si="3"/>
        <v>279118</v>
      </c>
      <c r="G12" s="17">
        <f t="shared" si="3"/>
        <v>474990</v>
      </c>
      <c r="H12" s="17">
        <f t="shared" si="3"/>
        <v>232390</v>
      </c>
      <c r="I12" s="17">
        <f t="shared" si="3"/>
        <v>43163</v>
      </c>
      <c r="J12" s="17">
        <f t="shared" si="3"/>
        <v>119812</v>
      </c>
      <c r="K12" s="11">
        <f aca="true" t="shared" si="4" ref="K12:K27">SUM(B12:J12)</f>
        <v>2218847</v>
      </c>
    </row>
    <row r="13" spans="1:13" ht="17.25" customHeight="1">
      <c r="A13" s="14" t="s">
        <v>20</v>
      </c>
      <c r="B13" s="13">
        <v>112920</v>
      </c>
      <c r="C13" s="13">
        <v>157639</v>
      </c>
      <c r="D13" s="13">
        <v>161899</v>
      </c>
      <c r="E13" s="13">
        <v>112123</v>
      </c>
      <c r="F13" s="13">
        <v>141054</v>
      </c>
      <c r="G13" s="13">
        <v>225887</v>
      </c>
      <c r="H13" s="13">
        <v>107876</v>
      </c>
      <c r="I13" s="13">
        <v>24017</v>
      </c>
      <c r="J13" s="13">
        <v>63536</v>
      </c>
      <c r="K13" s="11">
        <f t="shared" si="4"/>
        <v>1106951</v>
      </c>
      <c r="L13" s="52"/>
      <c r="M13" s="53"/>
    </row>
    <row r="14" spans="1:12" ht="17.25" customHeight="1">
      <c r="A14" s="14" t="s">
        <v>21</v>
      </c>
      <c r="B14" s="13">
        <v>114329</v>
      </c>
      <c r="C14" s="13">
        <v>134582</v>
      </c>
      <c r="D14" s="13">
        <v>133872</v>
      </c>
      <c r="E14" s="13">
        <v>96415</v>
      </c>
      <c r="F14" s="13">
        <v>127914</v>
      </c>
      <c r="G14" s="13">
        <v>233897</v>
      </c>
      <c r="H14" s="13">
        <v>109208</v>
      </c>
      <c r="I14" s="13">
        <v>16507</v>
      </c>
      <c r="J14" s="13">
        <v>52822</v>
      </c>
      <c r="K14" s="11">
        <f t="shared" si="4"/>
        <v>1019546</v>
      </c>
      <c r="L14" s="52"/>
    </row>
    <row r="15" spans="1:11" ht="17.25" customHeight="1">
      <c r="A15" s="14" t="s">
        <v>22</v>
      </c>
      <c r="B15" s="13">
        <v>10124</v>
      </c>
      <c r="C15" s="13">
        <v>14935</v>
      </c>
      <c r="D15" s="13">
        <v>11286</v>
      </c>
      <c r="E15" s="13">
        <v>9250</v>
      </c>
      <c r="F15" s="13">
        <v>10150</v>
      </c>
      <c r="G15" s="13">
        <v>15206</v>
      </c>
      <c r="H15" s="13">
        <v>15306</v>
      </c>
      <c r="I15" s="13">
        <v>2639</v>
      </c>
      <c r="J15" s="13">
        <v>3454</v>
      </c>
      <c r="K15" s="11">
        <f t="shared" si="4"/>
        <v>92350</v>
      </c>
    </row>
    <row r="16" spans="1:11" ht="17.25" customHeight="1">
      <c r="A16" s="15" t="s">
        <v>95</v>
      </c>
      <c r="B16" s="13">
        <f>B17+B18+B19</f>
        <v>31419</v>
      </c>
      <c r="C16" s="13">
        <f aca="true" t="shared" si="5" ref="C16:J16">C17+C18+C19</f>
        <v>38471</v>
      </c>
      <c r="D16" s="13">
        <f t="shared" si="5"/>
        <v>39300</v>
      </c>
      <c r="E16" s="13">
        <f t="shared" si="5"/>
        <v>27444</v>
      </c>
      <c r="F16" s="13">
        <f t="shared" si="5"/>
        <v>40926</v>
      </c>
      <c r="G16" s="13">
        <f t="shared" si="5"/>
        <v>70723</v>
      </c>
      <c r="H16" s="13">
        <f t="shared" si="5"/>
        <v>28758</v>
      </c>
      <c r="I16" s="13">
        <f t="shared" si="5"/>
        <v>6392</v>
      </c>
      <c r="J16" s="13">
        <f t="shared" si="5"/>
        <v>15799</v>
      </c>
      <c r="K16" s="11">
        <f t="shared" si="4"/>
        <v>299232</v>
      </c>
    </row>
    <row r="17" spans="1:11" ht="17.25" customHeight="1">
      <c r="A17" s="14" t="s">
        <v>96</v>
      </c>
      <c r="B17" s="13">
        <v>20290</v>
      </c>
      <c r="C17" s="13">
        <v>26640</v>
      </c>
      <c r="D17" s="13">
        <v>25993</v>
      </c>
      <c r="E17" s="13">
        <v>18481</v>
      </c>
      <c r="F17" s="13">
        <v>26859</v>
      </c>
      <c r="G17" s="13">
        <v>44675</v>
      </c>
      <c r="H17" s="13">
        <v>19391</v>
      </c>
      <c r="I17" s="13">
        <v>4356</v>
      </c>
      <c r="J17" s="13">
        <v>10377</v>
      </c>
      <c r="K17" s="11">
        <f t="shared" si="4"/>
        <v>197062</v>
      </c>
    </row>
    <row r="18" spans="1:11" ht="17.25" customHeight="1">
      <c r="A18" s="14" t="s">
        <v>97</v>
      </c>
      <c r="B18" s="13">
        <v>8433</v>
      </c>
      <c r="C18" s="13">
        <v>8153</v>
      </c>
      <c r="D18" s="13">
        <v>10855</v>
      </c>
      <c r="E18" s="13">
        <v>6846</v>
      </c>
      <c r="F18" s="13">
        <v>11582</v>
      </c>
      <c r="G18" s="13">
        <v>21864</v>
      </c>
      <c r="H18" s="13">
        <v>6100</v>
      </c>
      <c r="I18" s="13">
        <v>1478</v>
      </c>
      <c r="J18" s="13">
        <v>4542</v>
      </c>
      <c r="K18" s="11">
        <f t="shared" si="4"/>
        <v>79853</v>
      </c>
    </row>
    <row r="19" spans="1:11" ht="17.25" customHeight="1">
      <c r="A19" s="14" t="s">
        <v>98</v>
      </c>
      <c r="B19" s="13">
        <v>2696</v>
      </c>
      <c r="C19" s="13">
        <v>3678</v>
      </c>
      <c r="D19" s="13">
        <v>2452</v>
      </c>
      <c r="E19" s="13">
        <v>2117</v>
      </c>
      <c r="F19" s="13">
        <v>2485</v>
      </c>
      <c r="G19" s="13">
        <v>4184</v>
      </c>
      <c r="H19" s="13">
        <v>3267</v>
      </c>
      <c r="I19" s="13">
        <v>558</v>
      </c>
      <c r="J19" s="13">
        <v>880</v>
      </c>
      <c r="K19" s="11">
        <f t="shared" si="4"/>
        <v>22317</v>
      </c>
    </row>
    <row r="20" spans="1:11" ht="17.25" customHeight="1">
      <c r="A20" s="16" t="s">
        <v>23</v>
      </c>
      <c r="B20" s="11">
        <f>+B21+B22+B23</f>
        <v>170398</v>
      </c>
      <c r="C20" s="11">
        <f aca="true" t="shared" si="6" ref="C20:J20">+C21+C22+C23</f>
        <v>189869</v>
      </c>
      <c r="D20" s="11">
        <f t="shared" si="6"/>
        <v>217754</v>
      </c>
      <c r="E20" s="11">
        <f t="shared" si="6"/>
        <v>138232</v>
      </c>
      <c r="F20" s="11">
        <f t="shared" si="6"/>
        <v>211478</v>
      </c>
      <c r="G20" s="11">
        <f t="shared" si="6"/>
        <v>394022</v>
      </c>
      <c r="H20" s="11">
        <f t="shared" si="6"/>
        <v>142860</v>
      </c>
      <c r="I20" s="11">
        <f t="shared" si="6"/>
        <v>33710</v>
      </c>
      <c r="J20" s="11">
        <f t="shared" si="6"/>
        <v>80966</v>
      </c>
      <c r="K20" s="11">
        <f t="shared" si="4"/>
        <v>1579289</v>
      </c>
    </row>
    <row r="21" spans="1:12" ht="17.25" customHeight="1">
      <c r="A21" s="12" t="s">
        <v>24</v>
      </c>
      <c r="B21" s="13">
        <v>91348</v>
      </c>
      <c r="C21" s="13">
        <v>112314</v>
      </c>
      <c r="D21" s="13">
        <v>129677</v>
      </c>
      <c r="E21" s="13">
        <v>81045</v>
      </c>
      <c r="F21" s="13">
        <v>121329</v>
      </c>
      <c r="G21" s="13">
        <v>208290</v>
      </c>
      <c r="H21" s="13">
        <v>80794</v>
      </c>
      <c r="I21" s="13">
        <v>21140</v>
      </c>
      <c r="J21" s="13">
        <v>46974</v>
      </c>
      <c r="K21" s="11">
        <f t="shared" si="4"/>
        <v>892911</v>
      </c>
      <c r="L21" s="52"/>
    </row>
    <row r="22" spans="1:12" ht="17.25" customHeight="1">
      <c r="A22" s="12" t="s">
        <v>25</v>
      </c>
      <c r="B22" s="13">
        <v>74394</v>
      </c>
      <c r="C22" s="13">
        <v>72154</v>
      </c>
      <c r="D22" s="13">
        <v>83357</v>
      </c>
      <c r="E22" s="13">
        <v>53850</v>
      </c>
      <c r="F22" s="13">
        <v>85864</v>
      </c>
      <c r="G22" s="13">
        <v>178130</v>
      </c>
      <c r="H22" s="13">
        <v>56793</v>
      </c>
      <c r="I22" s="13">
        <v>11583</v>
      </c>
      <c r="J22" s="13">
        <v>32379</v>
      </c>
      <c r="K22" s="11">
        <f t="shared" si="4"/>
        <v>648504</v>
      </c>
      <c r="L22" s="52"/>
    </row>
    <row r="23" spans="1:11" ht="17.25" customHeight="1">
      <c r="A23" s="12" t="s">
        <v>26</v>
      </c>
      <c r="B23" s="13">
        <v>4656</v>
      </c>
      <c r="C23" s="13">
        <v>5401</v>
      </c>
      <c r="D23" s="13">
        <v>4720</v>
      </c>
      <c r="E23" s="13">
        <v>3337</v>
      </c>
      <c r="F23" s="13">
        <v>4285</v>
      </c>
      <c r="G23" s="13">
        <v>7602</v>
      </c>
      <c r="H23" s="13">
        <v>5273</v>
      </c>
      <c r="I23" s="13">
        <v>987</v>
      </c>
      <c r="J23" s="13">
        <v>1613</v>
      </c>
      <c r="K23" s="11">
        <f t="shared" si="4"/>
        <v>37874</v>
      </c>
    </row>
    <row r="24" spans="1:11" ht="17.25" customHeight="1">
      <c r="A24" s="16" t="s">
        <v>27</v>
      </c>
      <c r="B24" s="13">
        <f>+B25+B26</f>
        <v>154188</v>
      </c>
      <c r="C24" s="13">
        <f aca="true" t="shared" si="7" ref="C24:J24">+C25+C26</f>
        <v>212169</v>
      </c>
      <c r="D24" s="13">
        <f t="shared" si="7"/>
        <v>226162</v>
      </c>
      <c r="E24" s="13">
        <f t="shared" si="7"/>
        <v>139387</v>
      </c>
      <c r="F24" s="13">
        <f t="shared" si="7"/>
        <v>172403</v>
      </c>
      <c r="G24" s="13">
        <f t="shared" si="7"/>
        <v>242026</v>
      </c>
      <c r="H24" s="13">
        <f t="shared" si="7"/>
        <v>116517</v>
      </c>
      <c r="I24" s="13">
        <f t="shared" si="7"/>
        <v>36319</v>
      </c>
      <c r="J24" s="13">
        <f t="shared" si="7"/>
        <v>97278</v>
      </c>
      <c r="K24" s="11">
        <f t="shared" si="4"/>
        <v>1396449</v>
      </c>
    </row>
    <row r="25" spans="1:12" ht="17.25" customHeight="1">
      <c r="A25" s="12" t="s">
        <v>130</v>
      </c>
      <c r="B25" s="13">
        <v>68886</v>
      </c>
      <c r="C25" s="13">
        <v>105031</v>
      </c>
      <c r="D25" s="13">
        <v>119165</v>
      </c>
      <c r="E25" s="13">
        <v>71919</v>
      </c>
      <c r="F25" s="13">
        <v>83597</v>
      </c>
      <c r="G25" s="13">
        <v>109248</v>
      </c>
      <c r="H25" s="13">
        <v>54014</v>
      </c>
      <c r="I25" s="13">
        <v>20929</v>
      </c>
      <c r="J25" s="13">
        <v>49209</v>
      </c>
      <c r="K25" s="11">
        <f t="shared" si="4"/>
        <v>681998</v>
      </c>
      <c r="L25" s="52"/>
    </row>
    <row r="26" spans="1:12" ht="17.25" customHeight="1">
      <c r="A26" s="12" t="s">
        <v>131</v>
      </c>
      <c r="B26" s="13">
        <v>85302</v>
      </c>
      <c r="C26" s="13">
        <v>107138</v>
      </c>
      <c r="D26" s="13">
        <v>106997</v>
      </c>
      <c r="E26" s="13">
        <v>67468</v>
      </c>
      <c r="F26" s="13">
        <v>88806</v>
      </c>
      <c r="G26" s="13">
        <v>132778</v>
      </c>
      <c r="H26" s="13">
        <v>62503</v>
      </c>
      <c r="I26" s="13">
        <v>15390</v>
      </c>
      <c r="J26" s="13">
        <v>48069</v>
      </c>
      <c r="K26" s="11">
        <f t="shared" si="4"/>
        <v>714451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7801</v>
      </c>
      <c r="I27" s="11">
        <v>0</v>
      </c>
      <c r="J27" s="11">
        <v>0</v>
      </c>
      <c r="K27" s="11">
        <f t="shared" si="4"/>
        <v>7801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8646.12</v>
      </c>
      <c r="I35" s="19">
        <v>0</v>
      </c>
      <c r="J35" s="19">
        <v>0</v>
      </c>
      <c r="K35" s="23">
        <f>SUM(B35:J35)</f>
        <v>8646.12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1648046.53</v>
      </c>
      <c r="C47" s="22">
        <f aca="true" t="shared" si="12" ref="C47:H47">+C48+C57</f>
        <v>2377885.7600000002</v>
      </c>
      <c r="D47" s="22">
        <f t="shared" si="12"/>
        <v>2791571.25</v>
      </c>
      <c r="E47" s="22">
        <f t="shared" si="12"/>
        <v>1594012.75</v>
      </c>
      <c r="F47" s="22">
        <f t="shared" si="12"/>
        <v>2060066.5899999999</v>
      </c>
      <c r="G47" s="22">
        <f t="shared" si="12"/>
        <v>2934070.56</v>
      </c>
      <c r="H47" s="22">
        <f t="shared" si="12"/>
        <v>1582455.07</v>
      </c>
      <c r="I47" s="22">
        <f>+I48+I57</f>
        <v>613768.49</v>
      </c>
      <c r="J47" s="22">
        <f>+J48+J57</f>
        <v>951219.28</v>
      </c>
      <c r="K47" s="22">
        <f>SUM(B47:J47)</f>
        <v>16553096.28</v>
      </c>
    </row>
    <row r="48" spans="1:11" ht="17.25" customHeight="1">
      <c r="A48" s="16" t="s">
        <v>113</v>
      </c>
      <c r="B48" s="23">
        <f>SUM(B49:B56)</f>
        <v>1629974.94</v>
      </c>
      <c r="C48" s="23">
        <f aca="true" t="shared" si="13" ref="C48:J48">SUM(C49:C56)</f>
        <v>2354987.27</v>
      </c>
      <c r="D48" s="23">
        <f t="shared" si="13"/>
        <v>2766865.15</v>
      </c>
      <c r="E48" s="23">
        <f t="shared" si="13"/>
        <v>1572302.7</v>
      </c>
      <c r="F48" s="23">
        <f t="shared" si="13"/>
        <v>2037427.0699999998</v>
      </c>
      <c r="G48" s="23">
        <f t="shared" si="13"/>
        <v>2905061.02</v>
      </c>
      <c r="H48" s="23">
        <f t="shared" si="13"/>
        <v>1563099.06</v>
      </c>
      <c r="I48" s="23">
        <f t="shared" si="13"/>
        <v>613768.49</v>
      </c>
      <c r="J48" s="23">
        <f t="shared" si="13"/>
        <v>937688.66</v>
      </c>
      <c r="K48" s="23">
        <f aca="true" t="shared" si="14" ref="K48:K57">SUM(B48:J48)</f>
        <v>16381174.36</v>
      </c>
    </row>
    <row r="49" spans="1:11" ht="17.25" customHeight="1">
      <c r="A49" s="34" t="s">
        <v>44</v>
      </c>
      <c r="B49" s="23">
        <f aca="true" t="shared" si="15" ref="B49:H49">ROUND(B30*B7,2)</f>
        <v>1628915.8</v>
      </c>
      <c r="C49" s="23">
        <f t="shared" si="15"/>
        <v>2347915.36</v>
      </c>
      <c r="D49" s="23">
        <f t="shared" si="15"/>
        <v>2764654.47</v>
      </c>
      <c r="E49" s="23">
        <f t="shared" si="15"/>
        <v>1571413.51</v>
      </c>
      <c r="F49" s="23">
        <f t="shared" si="15"/>
        <v>2035645.65</v>
      </c>
      <c r="G49" s="23">
        <f t="shared" si="15"/>
        <v>2902444.69</v>
      </c>
      <c r="H49" s="23">
        <f t="shared" si="15"/>
        <v>1553387.95</v>
      </c>
      <c r="I49" s="23">
        <f>ROUND(I30*I7,2)</f>
        <v>612702.77</v>
      </c>
      <c r="J49" s="23">
        <f>ROUND(J30*J7,2)</f>
        <v>935471.62</v>
      </c>
      <c r="K49" s="23">
        <f t="shared" si="14"/>
        <v>16352551.819999998</v>
      </c>
    </row>
    <row r="50" spans="1:11" ht="17.25" customHeight="1">
      <c r="A50" s="34" t="s">
        <v>45</v>
      </c>
      <c r="B50" s="19">
        <v>0</v>
      </c>
      <c r="C50" s="23">
        <f>ROUND(C31*C7,2)</f>
        <v>5218.98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5218.98</v>
      </c>
    </row>
    <row r="51" spans="1:11" ht="17.25" customHeight="1">
      <c r="A51" s="67" t="s">
        <v>106</v>
      </c>
      <c r="B51" s="68">
        <f aca="true" t="shared" si="16" ref="B51:H51">ROUND(B32*B7,2)</f>
        <v>-3032.54</v>
      </c>
      <c r="C51" s="68">
        <f t="shared" si="16"/>
        <v>-3920.79</v>
      </c>
      <c r="D51" s="68">
        <f t="shared" si="16"/>
        <v>-4175.08</v>
      </c>
      <c r="E51" s="68">
        <f t="shared" si="16"/>
        <v>-2556.21</v>
      </c>
      <c r="F51" s="68">
        <f t="shared" si="16"/>
        <v>-3500.1</v>
      </c>
      <c r="G51" s="68">
        <f t="shared" si="16"/>
        <v>-4813.75</v>
      </c>
      <c r="H51" s="68">
        <f t="shared" si="16"/>
        <v>-2650.05</v>
      </c>
      <c r="I51" s="19">
        <v>0</v>
      </c>
      <c r="J51" s="19">
        <v>0</v>
      </c>
      <c r="K51" s="68">
        <f>SUM(B51:J51)</f>
        <v>-24648.519999999997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8646.12</v>
      </c>
      <c r="I53" s="31">
        <f>+I35</f>
        <v>0</v>
      </c>
      <c r="J53" s="31">
        <f>+J35</f>
        <v>0</v>
      </c>
      <c r="K53" s="23">
        <f t="shared" si="14"/>
        <v>8646.12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18071.59</v>
      </c>
      <c r="C57" s="36">
        <v>22898.49</v>
      </c>
      <c r="D57" s="36">
        <v>24706.1</v>
      </c>
      <c r="E57" s="36">
        <v>21710.05</v>
      </c>
      <c r="F57" s="36">
        <v>22639.52</v>
      </c>
      <c r="G57" s="36">
        <v>29009.54</v>
      </c>
      <c r="H57" s="36">
        <v>19356.01</v>
      </c>
      <c r="I57" s="19">
        <v>0</v>
      </c>
      <c r="J57" s="36">
        <v>13530.62</v>
      </c>
      <c r="K57" s="36">
        <f t="shared" si="14"/>
        <v>171921.92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-418100.65</v>
      </c>
      <c r="C61" s="35">
        <f t="shared" si="17"/>
        <v>-214634.16</v>
      </c>
      <c r="D61" s="35">
        <f t="shared" si="17"/>
        <v>-271565.41</v>
      </c>
      <c r="E61" s="35">
        <f t="shared" si="17"/>
        <v>-494841.97000000003</v>
      </c>
      <c r="F61" s="35">
        <f t="shared" si="17"/>
        <v>-473422</v>
      </c>
      <c r="G61" s="35">
        <f t="shared" si="17"/>
        <v>-452129.9</v>
      </c>
      <c r="H61" s="35">
        <f t="shared" si="17"/>
        <v>-193773.24</v>
      </c>
      <c r="I61" s="35">
        <f t="shared" si="17"/>
        <v>-85869.99</v>
      </c>
      <c r="J61" s="35">
        <f t="shared" si="17"/>
        <v>-73113.33</v>
      </c>
      <c r="K61" s="35">
        <f>SUM(B61:J61)</f>
        <v>-2677450.6500000004</v>
      </c>
    </row>
    <row r="62" spans="1:11" ht="18.75" customHeight="1">
      <c r="A62" s="16" t="s">
        <v>75</v>
      </c>
      <c r="B62" s="35">
        <f aca="true" t="shared" si="18" ref="B62:J62">B63+B64+B65+B66+B67+B68</f>
        <v>-406366.75</v>
      </c>
      <c r="C62" s="35">
        <f t="shared" si="18"/>
        <v>-203842.19</v>
      </c>
      <c r="D62" s="35">
        <f t="shared" si="18"/>
        <v>-249696.39999999997</v>
      </c>
      <c r="E62" s="35">
        <f t="shared" si="18"/>
        <v>-463756.04000000004</v>
      </c>
      <c r="F62" s="35">
        <f t="shared" si="18"/>
        <v>-448500.04</v>
      </c>
      <c r="G62" s="35">
        <f t="shared" si="18"/>
        <v>-414721.5</v>
      </c>
      <c r="H62" s="35">
        <f t="shared" si="18"/>
        <v>-181529.8</v>
      </c>
      <c r="I62" s="35">
        <f t="shared" si="18"/>
        <v>-32778.8</v>
      </c>
      <c r="J62" s="35">
        <f t="shared" si="18"/>
        <v>-60803.8</v>
      </c>
      <c r="K62" s="35">
        <f aca="true" t="shared" si="19" ref="K62:K93">SUM(B62:J62)</f>
        <v>-2461995.3199999994</v>
      </c>
    </row>
    <row r="63" spans="1:11" ht="18.75" customHeight="1">
      <c r="A63" s="12" t="s">
        <v>76</v>
      </c>
      <c r="B63" s="35">
        <f>-ROUND(B9*$D$3,2)</f>
        <v>-145923.8</v>
      </c>
      <c r="C63" s="35">
        <f aca="true" t="shared" si="20" ref="C63:J63">-ROUND(C9*$D$3,2)</f>
        <v>-199488.6</v>
      </c>
      <c r="D63" s="35">
        <f t="shared" si="20"/>
        <v>-170023.4</v>
      </c>
      <c r="E63" s="35">
        <f t="shared" si="20"/>
        <v>-133832.2</v>
      </c>
      <c r="F63" s="35">
        <f t="shared" si="20"/>
        <v>-154956.4</v>
      </c>
      <c r="G63" s="35">
        <f t="shared" si="20"/>
        <v>-199629.2</v>
      </c>
      <c r="H63" s="35">
        <f t="shared" si="20"/>
        <v>-181529.8</v>
      </c>
      <c r="I63" s="35">
        <f t="shared" si="20"/>
        <v>-32778.8</v>
      </c>
      <c r="J63" s="35">
        <f t="shared" si="20"/>
        <v>-60803.8</v>
      </c>
      <c r="K63" s="35">
        <f t="shared" si="19"/>
        <v>-1278966.0000000002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-4054.6</v>
      </c>
      <c r="C65" s="35">
        <v>-163.4</v>
      </c>
      <c r="D65" s="35">
        <v>-592.8</v>
      </c>
      <c r="E65" s="35">
        <v>-2546</v>
      </c>
      <c r="F65" s="35">
        <v>-1398.4</v>
      </c>
      <c r="G65" s="35">
        <v>-885.4</v>
      </c>
      <c r="H65" s="19">
        <v>0</v>
      </c>
      <c r="I65" s="19">
        <v>0</v>
      </c>
      <c r="J65" s="19">
        <v>0</v>
      </c>
      <c r="K65" s="35">
        <f t="shared" si="19"/>
        <v>-9640.6</v>
      </c>
    </row>
    <row r="66" spans="1:11" ht="18.75" customHeight="1">
      <c r="A66" s="12" t="s">
        <v>107</v>
      </c>
      <c r="B66" s="35">
        <v>-2633.4</v>
      </c>
      <c r="C66" s="35">
        <v>-478.8</v>
      </c>
      <c r="D66" s="35">
        <v>-877.8</v>
      </c>
      <c r="E66" s="35">
        <v>-372.4</v>
      </c>
      <c r="F66" s="19">
        <v>0</v>
      </c>
      <c r="G66" s="35">
        <v>-425.6</v>
      </c>
      <c r="H66" s="19">
        <v>0</v>
      </c>
      <c r="I66" s="19">
        <v>0</v>
      </c>
      <c r="J66" s="19">
        <v>0</v>
      </c>
      <c r="K66" s="35">
        <f t="shared" si="19"/>
        <v>-4788</v>
      </c>
    </row>
    <row r="67" spans="1:11" ht="18.75" customHeight="1">
      <c r="A67" s="12" t="s">
        <v>53</v>
      </c>
      <c r="B67" s="35">
        <v>-253709.95</v>
      </c>
      <c r="C67" s="35">
        <v>-3711.39</v>
      </c>
      <c r="D67" s="35">
        <v>-78202.4</v>
      </c>
      <c r="E67" s="35">
        <v>-326915.44</v>
      </c>
      <c r="F67" s="35">
        <v>-292100.24</v>
      </c>
      <c r="G67" s="35">
        <v>-213781.3</v>
      </c>
      <c r="H67" s="19">
        <v>0</v>
      </c>
      <c r="I67" s="19">
        <v>0</v>
      </c>
      <c r="J67" s="19">
        <v>0</v>
      </c>
      <c r="K67" s="35">
        <f t="shared" si="19"/>
        <v>-1168420.72</v>
      </c>
    </row>
    <row r="68" spans="1:11" ht="18.75" customHeight="1">
      <c r="A68" s="12" t="s">
        <v>54</v>
      </c>
      <c r="B68" s="35">
        <v>-45</v>
      </c>
      <c r="C68" s="19">
        <v>0</v>
      </c>
      <c r="D68" s="19">
        <v>0</v>
      </c>
      <c r="E68" s="35">
        <v>-90</v>
      </c>
      <c r="F68" s="19">
        <v>-45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-180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-11733.9</v>
      </c>
      <c r="C69" s="68">
        <f t="shared" si="21"/>
        <v>-10791.969999999998</v>
      </c>
      <c r="D69" s="68">
        <f t="shared" si="21"/>
        <v>-21869.01</v>
      </c>
      <c r="E69" s="68">
        <f t="shared" si="21"/>
        <v>-31085.93</v>
      </c>
      <c r="F69" s="68">
        <f t="shared" si="21"/>
        <v>-24921.960000000003</v>
      </c>
      <c r="G69" s="68">
        <f t="shared" si="21"/>
        <v>-37408.399999999994</v>
      </c>
      <c r="H69" s="68">
        <f t="shared" si="21"/>
        <v>-12235.35</v>
      </c>
      <c r="I69" s="68">
        <f t="shared" si="21"/>
        <v>-53091.19</v>
      </c>
      <c r="J69" s="68">
        <f t="shared" si="21"/>
        <v>-12309.529999999999</v>
      </c>
      <c r="K69" s="68">
        <f t="shared" si="19"/>
        <v>-215447.24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-1067.5</v>
      </c>
      <c r="E72" s="19">
        <v>0</v>
      </c>
      <c r="F72" s="35">
        <v>-380.5</v>
      </c>
      <c r="G72" s="19">
        <v>0</v>
      </c>
      <c r="H72" s="19">
        <v>0</v>
      </c>
      <c r="I72" s="47">
        <v>-2120.54</v>
      </c>
      <c r="J72" s="19">
        <v>0</v>
      </c>
      <c r="K72" s="68">
        <f t="shared" si="19"/>
        <v>-3568.54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9"/>
        <v>-45000</v>
      </c>
    </row>
    <row r="74" spans="1:11" ht="18.75" customHeight="1">
      <c r="A74" s="34" t="s">
        <v>59</v>
      </c>
      <c r="B74" s="35">
        <v>-14876.31</v>
      </c>
      <c r="C74" s="35">
        <v>-21595.62</v>
      </c>
      <c r="D74" s="35">
        <v>-20415.2</v>
      </c>
      <c r="E74" s="35">
        <v>-14316.37</v>
      </c>
      <c r="F74" s="35">
        <v>-19673.65</v>
      </c>
      <c r="G74" s="35">
        <v>-29979.62</v>
      </c>
      <c r="H74" s="35">
        <v>-14679.57</v>
      </c>
      <c r="I74" s="35">
        <v>-5160.55</v>
      </c>
      <c r="J74" s="35">
        <v>-10638.91</v>
      </c>
      <c r="K74" s="68">
        <f t="shared" si="19"/>
        <v>-151335.8</v>
      </c>
    </row>
    <row r="75" spans="1:11" ht="18.75" customHeight="1">
      <c r="A75" s="12" t="s">
        <v>60</v>
      </c>
      <c r="B75" s="35">
        <v>3142.41</v>
      </c>
      <c r="C75" s="35">
        <v>13092.54</v>
      </c>
      <c r="D75" s="35">
        <v>-374.46</v>
      </c>
      <c r="E75" s="35">
        <v>-3539.25</v>
      </c>
      <c r="F75" s="35">
        <v>-4867.81</v>
      </c>
      <c r="G75" s="35">
        <v>-7416.93</v>
      </c>
      <c r="H75" s="35">
        <v>2444.22</v>
      </c>
      <c r="I75" s="35">
        <v>-810.1</v>
      </c>
      <c r="J75" s="35">
        <v>-1670.62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-13230.31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>
        <f t="shared" si="19"/>
        <v>-13230.31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129</v>
      </c>
      <c r="B97" s="19">
        <v>0</v>
      </c>
      <c r="C97" s="48">
        <v>-2182.96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48">
        <f>SUM(B97:J97)</f>
        <v>-2182.96</v>
      </c>
      <c r="L97" s="73"/>
    </row>
    <row r="98" spans="1:12" ht="18.75" customHeight="1">
      <c r="A98" s="65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48">
        <v>-8.09</v>
      </c>
      <c r="I101" s="19">
        <v>0</v>
      </c>
      <c r="J101" s="19">
        <v>0</v>
      </c>
      <c r="K101" s="48">
        <f>SUM(B101:J101)</f>
        <v>-8.09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1229945.8800000001</v>
      </c>
      <c r="C104" s="24">
        <f t="shared" si="22"/>
        <v>2163251.6</v>
      </c>
      <c r="D104" s="24">
        <f t="shared" si="22"/>
        <v>2520005.8400000003</v>
      </c>
      <c r="E104" s="24">
        <f t="shared" si="22"/>
        <v>1099170.78</v>
      </c>
      <c r="F104" s="24">
        <f t="shared" si="22"/>
        <v>1586644.5899999999</v>
      </c>
      <c r="G104" s="24">
        <f t="shared" si="22"/>
        <v>2481940.66</v>
      </c>
      <c r="H104" s="24">
        <f t="shared" si="22"/>
        <v>1388681.8299999998</v>
      </c>
      <c r="I104" s="24">
        <f>+I105+I106</f>
        <v>527898.5</v>
      </c>
      <c r="J104" s="24">
        <f>+J105+J106</f>
        <v>878105.95</v>
      </c>
      <c r="K104" s="48">
        <f>SUM(B104:J104)</f>
        <v>13875645.63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1211874.29</v>
      </c>
      <c r="C105" s="24">
        <f t="shared" si="23"/>
        <v>2140353.11</v>
      </c>
      <c r="D105" s="24">
        <f t="shared" si="23"/>
        <v>2495299.74</v>
      </c>
      <c r="E105" s="24">
        <f t="shared" si="23"/>
        <v>1077460.73</v>
      </c>
      <c r="F105" s="24">
        <f t="shared" si="23"/>
        <v>1564005.0699999998</v>
      </c>
      <c r="G105" s="24">
        <f t="shared" si="23"/>
        <v>2452931.12</v>
      </c>
      <c r="H105" s="24">
        <f t="shared" si="23"/>
        <v>1369325.8199999998</v>
      </c>
      <c r="I105" s="24">
        <f t="shared" si="23"/>
        <v>527898.5</v>
      </c>
      <c r="J105" s="24">
        <f t="shared" si="23"/>
        <v>864575.33</v>
      </c>
      <c r="K105" s="48">
        <f>SUM(B105:J105)</f>
        <v>13703723.710000003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18071.59</v>
      </c>
      <c r="C106" s="24">
        <f t="shared" si="24"/>
        <v>22898.49</v>
      </c>
      <c r="D106" s="24">
        <f t="shared" si="24"/>
        <v>24706.1</v>
      </c>
      <c r="E106" s="24">
        <f t="shared" si="24"/>
        <v>21710.05</v>
      </c>
      <c r="F106" s="24">
        <f t="shared" si="24"/>
        <v>22639.52</v>
      </c>
      <c r="G106" s="24">
        <f t="shared" si="24"/>
        <v>29009.54</v>
      </c>
      <c r="H106" s="24">
        <f t="shared" si="24"/>
        <v>19356.01</v>
      </c>
      <c r="I106" s="19">
        <f t="shared" si="24"/>
        <v>0</v>
      </c>
      <c r="J106" s="24">
        <f t="shared" si="24"/>
        <v>13530.62</v>
      </c>
      <c r="K106" s="48">
        <f>SUM(B106:J106)</f>
        <v>171921.92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13875645.630000003</v>
      </c>
      <c r="L112" s="54"/>
    </row>
    <row r="113" spans="1:11" ht="18.75" customHeight="1">
      <c r="A113" s="26" t="s">
        <v>71</v>
      </c>
      <c r="B113" s="27">
        <v>160915.63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160915.63</v>
      </c>
    </row>
    <row r="114" spans="1:11" ht="18.75" customHeight="1">
      <c r="A114" s="26" t="s">
        <v>72</v>
      </c>
      <c r="B114" s="27">
        <v>1069030.25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1069030.25</v>
      </c>
    </row>
    <row r="115" spans="1:11" ht="18.75" customHeight="1">
      <c r="A115" s="26" t="s">
        <v>73</v>
      </c>
      <c r="B115" s="40">
        <v>0</v>
      </c>
      <c r="C115" s="27">
        <f>+C104</f>
        <v>2163251.6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2163251.6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2520005.8400000003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2520005.8400000003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1099170.78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1099170.78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338591.46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338591.46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635256.46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635256.46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70399.71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70399.71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542396.96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542396.96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737416.6</v>
      </c>
      <c r="H122" s="40">
        <v>0</v>
      </c>
      <c r="I122" s="40">
        <v>0</v>
      </c>
      <c r="J122" s="40">
        <v>0</v>
      </c>
      <c r="K122" s="41">
        <f t="shared" si="25"/>
        <v>737416.6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57990.15</v>
      </c>
      <c r="H123" s="40">
        <v>0</v>
      </c>
      <c r="I123" s="40">
        <v>0</v>
      </c>
      <c r="J123" s="40">
        <v>0</v>
      </c>
      <c r="K123" s="41">
        <f t="shared" si="25"/>
        <v>57990.15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371679.64</v>
      </c>
      <c r="H124" s="40">
        <v>0</v>
      </c>
      <c r="I124" s="40">
        <v>0</v>
      </c>
      <c r="J124" s="40">
        <v>0</v>
      </c>
      <c r="K124" s="41">
        <f t="shared" si="25"/>
        <v>371679.64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361150.05</v>
      </c>
      <c r="H125" s="40">
        <v>0</v>
      </c>
      <c r="I125" s="40">
        <v>0</v>
      </c>
      <c r="J125" s="40">
        <v>0</v>
      </c>
      <c r="K125" s="41">
        <f t="shared" si="25"/>
        <v>361150.05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953704.23</v>
      </c>
      <c r="H126" s="40">
        <v>0</v>
      </c>
      <c r="I126" s="40">
        <v>0</v>
      </c>
      <c r="J126" s="40">
        <v>0</v>
      </c>
      <c r="K126" s="41">
        <f t="shared" si="25"/>
        <v>953704.23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515793.20999999996</v>
      </c>
      <c r="I127" s="40">
        <v>0</v>
      </c>
      <c r="J127" s="40">
        <v>0</v>
      </c>
      <c r="K127" s="41">
        <f t="shared" si="25"/>
        <v>515793.20999999996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872888.62</v>
      </c>
      <c r="I128" s="40">
        <v>0</v>
      </c>
      <c r="J128" s="40">
        <v>0</v>
      </c>
      <c r="K128" s="41">
        <f t="shared" si="25"/>
        <v>872888.62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527898.5</v>
      </c>
      <c r="J129" s="40">
        <v>0</v>
      </c>
      <c r="K129" s="41">
        <f t="shared" si="25"/>
        <v>527898.5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878105.94</v>
      </c>
      <c r="K130" s="44">
        <f t="shared" si="25"/>
        <v>878105.94</v>
      </c>
    </row>
    <row r="131" spans="1:11" ht="18.75" customHeight="1">
      <c r="A131" s="39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0.010000000009313226</v>
      </c>
      <c r="K131" s="51"/>
    </row>
    <row r="132" ht="18.75" customHeight="1">
      <c r="A132" s="39" t="s">
        <v>135</v>
      </c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2016-06-07T20:12:53Z</dcterms:modified>
  <cp:category/>
  <cp:version/>
  <cp:contentType/>
  <cp:contentStatus/>
</cp:coreProperties>
</file>