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<sst xmlns="http://schemas.openxmlformats.org/spreadsheetml/2006/main" count="134" uniqueCount="134">
  <si>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</si>
  <si>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</si>
  <si>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</si>
  <si>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</si>
  <si>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</si>
  <si>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</si>
  <si>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</si>
  <si>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</si>
  <si>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</si>
  <si>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</si>
  <si>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</si>
  <si>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</si>
  <si>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</si>
  <si>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</si>
  <si>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</si>
  <si>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</si>
  <si>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</si>
  <si>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</si>
  <si>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</si>
  <si>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</si>
  <si>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</si>
  <si>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</si>
  <si>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</si>
  <si>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</si>
  <si>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</si>
  <si>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</si>
  <si>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</si>
  <si>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</si>
  <si>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</si>
  <si>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</si>
  <si>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</si>
  <si>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</si>
  <si>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</si>
  <si>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</si>
  <si>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</si>
  <si>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</si>
  <si>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</si>
  <si>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</si>
  <si>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</si>
  <si>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</si>
  <si>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</si>
  <si>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</si>
  <si>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</si>
  <si>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</si>
  <si>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</si>
  <si>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</si>
  <si>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</si>
  <si>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</si>
  <si>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</si>
  <si>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</si>
  <si>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</si>
  <si>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</si>
  <si>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</si>
  <si>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</si>
  <si>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</si>
  <si>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</si>
  <si>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</si>
  <si>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</si>
  <si>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</si>
  <si>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</si>
  <si>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</si>
  <si>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</si>
  <si>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</si>
  <si>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</si>
  <si>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</si>
  <si>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</si>
  <si>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</si>
  <si>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</si>
  <si>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</si>
  <si>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</si>
  <si>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</si>
  <si>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</si>
  <si>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</si>
  <si>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</si>
  <si>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</si>
  <si>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</si>
  <si>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</si>
  <si>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</si>
  <si>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</si>
  <si>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</si>
  <si>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</si>
  <si>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</si>
  <si>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</si>
  <si>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</si>
  <si>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</si>
  <si>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</si>
  <si>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</si>
  <si>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</si>
  <si>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</si>
  <si>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</si>
  <si>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</si>
  <si>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</si>
  <si>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</si>
  <si>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</si>
  <si>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</si>
  <si>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</si>
  <si>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</si>
  <si>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</si>
  <si>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</si>
  <si>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</si>
  <si>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</si>
  <si>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</si>
  <si>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</si>
  <si>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</si>
  <si>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</si>
  <si>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</si>
  <si>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</si>
  <si>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</si>
  <si>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</si>
  <si>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</si>
  <si>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</si>
  <si>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</si>
  <si>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</si>
  <si>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</si>
  <si>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</si>
  <si>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</si>
  <si>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</si>
  <si>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</si>
  <si>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</si>
  <si>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</si>
  <si>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</si>
  <si>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</si>
  <si>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</si>
  <si>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</si>
  <si>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</si>
  <si>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</si>
  <si>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</si>
  <si>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</si>
  <si>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</si>
  <si>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</si>
  <si>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</si>
  <si>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</si>
  <si>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</si>
  <si>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30/05/16 - VENCIMENTO 06/06/16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</si>
</sst>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594480</v>
      </c>
      <c r="C7" s="9">
        <f t="shared" si="0"/>
        <v>757647</v>
      </c>
      <c r="D7" s="9">
        <f t="shared" si="0"/>
        <v>790020</v>
      </c>
      <c r="E7" s="9">
        <f t="shared" si="0"/>
        <v>528463</v>
      </c>
      <c r="F7" s="9">
        <f t="shared" si="0"/>
        <v>712288</v>
      </c>
      <c r="G7" s="9">
        <f t="shared" si="0"/>
        <v>1181909</v>
      </c>
      <c r="H7" s="9">
        <f t="shared" si="0"/>
        <v>550359</v>
      </c>
      <c r="I7" s="9">
        <f t="shared" si="0"/>
        <v>121159</v>
      </c>
      <c r="J7" s="9">
        <f t="shared" si="0"/>
        <v>315367</v>
      </c>
      <c r="K7" s="9">
        <f t="shared" si="0"/>
        <v>5551692</v>
      </c>
      <c r="L7" s="52"/>
    </row>
    <row r="8" spans="1:11" ht="17.25" customHeight="1">
      <c r="A8" s="10" t="s">
        <v>99</v>
      </c>
      <c r="B8" s="11">
        <f>B9+B12+B16</f>
        <v>288959</v>
      </c>
      <c r="C8" s="11">
        <f aca="true" t="shared" si="1" ref="C8:J8">C9+C12+C16</f>
        <v>379240</v>
      </c>
      <c r="D8" s="11">
        <f t="shared" si="1"/>
        <v>372159</v>
      </c>
      <c r="E8" s="11">
        <f t="shared" si="1"/>
        <v>266468</v>
      </c>
      <c r="F8" s="11">
        <f t="shared" si="1"/>
        <v>345200</v>
      </c>
      <c r="G8" s="11">
        <f t="shared" si="1"/>
        <v>574820</v>
      </c>
      <c r="H8" s="11">
        <f t="shared" si="1"/>
        <v>296201</v>
      </c>
      <c r="I8" s="11">
        <f t="shared" si="1"/>
        <v>55224</v>
      </c>
      <c r="J8" s="11">
        <f t="shared" si="1"/>
        <v>145880</v>
      </c>
      <c r="K8" s="11">
        <f>SUM(B8:J8)</f>
        <v>2724151</v>
      </c>
    </row>
    <row r="9" spans="1:11" ht="17.25" customHeight="1">
      <c r="A9" s="15" t="s">
        <v>17</v>
      </c>
      <c r="B9" s="13">
        <f>+B10+B11</f>
        <v>37978</v>
      </c>
      <c r="C9" s="13">
        <f aca="true" t="shared" si="2" ref="C9:J9">+C10+C11</f>
        <v>52499</v>
      </c>
      <c r="D9" s="13">
        <f t="shared" si="2"/>
        <v>46253</v>
      </c>
      <c r="E9" s="13">
        <f t="shared" si="2"/>
        <v>35254</v>
      </c>
      <c r="F9" s="13">
        <f t="shared" si="2"/>
        <v>40569</v>
      </c>
      <c r="G9" s="13">
        <f t="shared" si="2"/>
        <v>52792</v>
      </c>
      <c r="H9" s="13">
        <f t="shared" si="2"/>
        <v>47726</v>
      </c>
      <c r="I9" s="13">
        <f t="shared" si="2"/>
        <v>8532</v>
      </c>
      <c r="J9" s="13">
        <f t="shared" si="2"/>
        <v>16553</v>
      </c>
      <c r="K9" s="11">
        <f>SUM(B9:J9)</f>
        <v>338156</v>
      </c>
    </row>
    <row r="10" spans="1:11" ht="17.25" customHeight="1">
      <c r="A10" s="29" t="s">
        <v>18</v>
      </c>
      <c r="B10" s="13">
        <v>37978</v>
      </c>
      <c r="C10" s="13">
        <v>52499</v>
      </c>
      <c r="D10" s="13">
        <v>46253</v>
      </c>
      <c r="E10" s="13">
        <v>35254</v>
      </c>
      <c r="F10" s="13">
        <v>40569</v>
      </c>
      <c r="G10" s="13">
        <v>52792</v>
      </c>
      <c r="H10" s="13">
        <v>47726</v>
      </c>
      <c r="I10" s="13">
        <v>8532</v>
      </c>
      <c r="J10" s="13">
        <v>16553</v>
      </c>
      <c r="K10" s="11">
        <f>SUM(B10:J10)</f>
        <v>338156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221665</v>
      </c>
      <c r="C12" s="17">
        <f t="shared" si="3"/>
        <v>290761</v>
      </c>
      <c r="D12" s="17">
        <f t="shared" si="3"/>
        <v>289574</v>
      </c>
      <c r="E12" s="17">
        <f t="shared" si="3"/>
        <v>205341</v>
      </c>
      <c r="F12" s="17">
        <f t="shared" si="3"/>
        <v>265755</v>
      </c>
      <c r="G12" s="17">
        <f t="shared" si="3"/>
        <v>455899</v>
      </c>
      <c r="H12" s="17">
        <f t="shared" si="3"/>
        <v>221262</v>
      </c>
      <c r="I12" s="17">
        <f t="shared" si="3"/>
        <v>40609</v>
      </c>
      <c r="J12" s="17">
        <f t="shared" si="3"/>
        <v>114303</v>
      </c>
      <c r="K12" s="11">
        <f aca="true" t="shared" si="4" ref="K12:K27">SUM(B12:J12)</f>
        <v>2105169</v>
      </c>
    </row>
    <row r="13" spans="1:13" ht="17.25" customHeight="1">
      <c r="A13" s="14" t="s">
        <v>20</v>
      </c>
      <c r="B13" s="13">
        <v>106001</v>
      </c>
      <c r="C13" s="13">
        <v>149772</v>
      </c>
      <c r="D13" s="13">
        <v>153591</v>
      </c>
      <c r="E13" s="13">
        <v>106418</v>
      </c>
      <c r="F13" s="13">
        <v>135294</v>
      </c>
      <c r="G13" s="13">
        <v>219422</v>
      </c>
      <c r="H13" s="13">
        <v>103014</v>
      </c>
      <c r="I13" s="13">
        <v>22847</v>
      </c>
      <c r="J13" s="13">
        <v>60723</v>
      </c>
      <c r="K13" s="11">
        <f t="shared" si="4"/>
        <v>1057082</v>
      </c>
      <c r="L13" s="52"/>
      <c r="M13" s="53"/>
    </row>
    <row r="14" spans="1:12" ht="17.25" customHeight="1">
      <c r="A14" s="14" t="s">
        <v>21</v>
      </c>
      <c r="B14" s="13">
        <v>105954</v>
      </c>
      <c r="C14" s="13">
        <v>126798</v>
      </c>
      <c r="D14" s="13">
        <v>125259</v>
      </c>
      <c r="E14" s="13">
        <v>89879</v>
      </c>
      <c r="F14" s="13">
        <v>120507</v>
      </c>
      <c r="G14" s="13">
        <v>221621</v>
      </c>
      <c r="H14" s="13">
        <v>103455</v>
      </c>
      <c r="I14" s="13">
        <v>15285</v>
      </c>
      <c r="J14" s="13">
        <v>50177</v>
      </c>
      <c r="K14" s="11">
        <f t="shared" si="4"/>
        <v>958935</v>
      </c>
      <c r="L14" s="52"/>
    </row>
    <row r="15" spans="1:11" ht="17.25" customHeight="1">
      <c r="A15" s="14" t="s">
        <v>22</v>
      </c>
      <c r="B15" s="13">
        <v>9710</v>
      </c>
      <c r="C15" s="13">
        <v>14191</v>
      </c>
      <c r="D15" s="13">
        <v>10724</v>
      </c>
      <c r="E15" s="13">
        <v>9044</v>
      </c>
      <c r="F15" s="13">
        <v>9954</v>
      </c>
      <c r="G15" s="13">
        <v>14856</v>
      </c>
      <c r="H15" s="13">
        <v>14793</v>
      </c>
      <c r="I15" s="13">
        <v>2477</v>
      </c>
      <c r="J15" s="13">
        <v>3403</v>
      </c>
      <c r="K15" s="11">
        <f t="shared" si="4"/>
        <v>89152</v>
      </c>
    </row>
    <row r="16" spans="1:11" ht="17.25" customHeight="1">
      <c r="A16" s="15" t="s">
        <v>95</v>
      </c>
      <c r="B16" s="13">
        <f>B17+B18+B19</f>
        <v>29316</v>
      </c>
      <c r="C16" s="13">
        <f aca="true" t="shared" si="5" ref="C16:J16">C17+C18+C19</f>
        <v>35980</v>
      </c>
      <c r="D16" s="13">
        <f t="shared" si="5"/>
        <v>36332</v>
      </c>
      <c r="E16" s="13">
        <f t="shared" si="5"/>
        <v>25873</v>
      </c>
      <c r="F16" s="13">
        <f t="shared" si="5"/>
        <v>38876</v>
      </c>
      <c r="G16" s="13">
        <f t="shared" si="5"/>
        <v>66129</v>
      </c>
      <c r="H16" s="13">
        <f t="shared" si="5"/>
        <v>27213</v>
      </c>
      <c r="I16" s="13">
        <f t="shared" si="5"/>
        <v>6083</v>
      </c>
      <c r="J16" s="13">
        <f t="shared" si="5"/>
        <v>15024</v>
      </c>
      <c r="K16" s="11">
        <f t="shared" si="4"/>
        <v>280826</v>
      </c>
    </row>
    <row r="17" spans="1:11" ht="17.25" customHeight="1">
      <c r="A17" s="14" t="s">
        <v>96</v>
      </c>
      <c r="B17" s="13">
        <v>18891</v>
      </c>
      <c r="C17" s="13">
        <v>24844</v>
      </c>
      <c r="D17" s="13">
        <v>24186</v>
      </c>
      <c r="E17" s="13">
        <v>17334</v>
      </c>
      <c r="F17" s="13">
        <v>25416</v>
      </c>
      <c r="G17" s="13">
        <v>42281</v>
      </c>
      <c r="H17" s="13">
        <v>18424</v>
      </c>
      <c r="I17" s="13">
        <v>4176</v>
      </c>
      <c r="J17" s="13">
        <v>9840</v>
      </c>
      <c r="K17" s="11">
        <f t="shared" si="4"/>
        <v>185392</v>
      </c>
    </row>
    <row r="18" spans="1:11" ht="17.25" customHeight="1">
      <c r="A18" s="14" t="s">
        <v>97</v>
      </c>
      <c r="B18" s="13">
        <v>7911</v>
      </c>
      <c r="C18" s="13">
        <v>7756</v>
      </c>
      <c r="D18" s="13">
        <v>9848</v>
      </c>
      <c r="E18" s="13">
        <v>6499</v>
      </c>
      <c r="F18" s="13">
        <v>11057</v>
      </c>
      <c r="G18" s="13">
        <v>19862</v>
      </c>
      <c r="H18" s="13">
        <v>5712</v>
      </c>
      <c r="I18" s="13">
        <v>1362</v>
      </c>
      <c r="J18" s="13">
        <v>4325</v>
      </c>
      <c r="K18" s="11">
        <f t="shared" si="4"/>
        <v>74332</v>
      </c>
    </row>
    <row r="19" spans="1:11" ht="17.25" customHeight="1">
      <c r="A19" s="14" t="s">
        <v>98</v>
      </c>
      <c r="B19" s="13">
        <v>2514</v>
      </c>
      <c r="C19" s="13">
        <v>3380</v>
      </c>
      <c r="D19" s="13">
        <v>2298</v>
      </c>
      <c r="E19" s="13">
        <v>2040</v>
      </c>
      <c r="F19" s="13">
        <v>2403</v>
      </c>
      <c r="G19" s="13">
        <v>3986</v>
      </c>
      <c r="H19" s="13">
        <v>3077</v>
      </c>
      <c r="I19" s="13">
        <v>545</v>
      </c>
      <c r="J19" s="13">
        <v>859</v>
      </c>
      <c r="K19" s="11">
        <f t="shared" si="4"/>
        <v>21102</v>
      </c>
    </row>
    <row r="20" spans="1:11" ht="17.25" customHeight="1">
      <c r="A20" s="16" t="s">
        <v>23</v>
      </c>
      <c r="B20" s="11">
        <f>+B21+B22+B23</f>
        <v>160231</v>
      </c>
      <c r="C20" s="11">
        <f aca="true" t="shared" si="6" ref="C20:J20">+C21+C22+C23</f>
        <v>178298</v>
      </c>
      <c r="D20" s="11">
        <f t="shared" si="6"/>
        <v>204746</v>
      </c>
      <c r="E20" s="11">
        <f t="shared" si="6"/>
        <v>130479</v>
      </c>
      <c r="F20" s="11">
        <f t="shared" si="6"/>
        <v>201965</v>
      </c>
      <c r="G20" s="11">
        <f t="shared" si="6"/>
        <v>374542</v>
      </c>
      <c r="H20" s="11">
        <f t="shared" si="6"/>
        <v>135298</v>
      </c>
      <c r="I20" s="11">
        <f t="shared" si="6"/>
        <v>31605</v>
      </c>
      <c r="J20" s="11">
        <f t="shared" si="6"/>
        <v>76816</v>
      </c>
      <c r="K20" s="11">
        <f t="shared" si="4"/>
        <v>1493980</v>
      </c>
    </row>
    <row r="21" spans="1:12" ht="17.25" customHeight="1">
      <c r="A21" s="12" t="s">
        <v>24</v>
      </c>
      <c r="B21" s="13">
        <v>86034</v>
      </c>
      <c r="C21" s="13">
        <v>106432</v>
      </c>
      <c r="D21" s="13">
        <v>122953</v>
      </c>
      <c r="E21" s="13">
        <v>76937</v>
      </c>
      <c r="F21" s="13">
        <v>116268</v>
      </c>
      <c r="G21" s="13">
        <v>199856</v>
      </c>
      <c r="H21" s="13">
        <v>77070</v>
      </c>
      <c r="I21" s="13">
        <v>19897</v>
      </c>
      <c r="J21" s="13">
        <v>44982</v>
      </c>
      <c r="K21" s="11">
        <f t="shared" si="4"/>
        <v>850429</v>
      </c>
      <c r="L21" s="52"/>
    </row>
    <row r="22" spans="1:12" ht="17.25" customHeight="1">
      <c r="A22" s="12" t="s">
        <v>25</v>
      </c>
      <c r="B22" s="13">
        <v>69742</v>
      </c>
      <c r="C22" s="13">
        <v>66817</v>
      </c>
      <c r="D22" s="13">
        <v>77316</v>
      </c>
      <c r="E22" s="13">
        <v>50278</v>
      </c>
      <c r="F22" s="13">
        <v>81421</v>
      </c>
      <c r="G22" s="13">
        <v>167153</v>
      </c>
      <c r="H22" s="13">
        <v>53288</v>
      </c>
      <c r="I22" s="13">
        <v>10790</v>
      </c>
      <c r="J22" s="13">
        <v>30336</v>
      </c>
      <c r="K22" s="11">
        <f t="shared" si="4"/>
        <v>607141</v>
      </c>
      <c r="L22" s="52"/>
    </row>
    <row r="23" spans="1:11" ht="17.25" customHeight="1">
      <c r="A23" s="12" t="s">
        <v>26</v>
      </c>
      <c r="B23" s="13">
        <v>4455</v>
      </c>
      <c r="C23" s="13">
        <v>5049</v>
      </c>
      <c r="D23" s="13">
        <v>4477</v>
      </c>
      <c r="E23" s="13">
        <v>3264</v>
      </c>
      <c r="F23" s="13">
        <v>4276</v>
      </c>
      <c r="G23" s="13">
        <v>7533</v>
      </c>
      <c r="H23" s="13">
        <v>4940</v>
      </c>
      <c r="I23" s="13">
        <v>918</v>
      </c>
      <c r="J23" s="13">
        <v>1498</v>
      </c>
      <c r="K23" s="11">
        <f t="shared" si="4"/>
        <v>36410</v>
      </c>
    </row>
    <row r="24" spans="1:11" ht="17.25" customHeight="1">
      <c r="A24" s="16" t="s">
        <v>27</v>
      </c>
      <c r="B24" s="13">
        <f>+B25+B26</f>
        <v>145290</v>
      </c>
      <c r="C24" s="13">
        <f aca="true" t="shared" si="7" ref="C24:J24">+C25+C26</f>
        <v>200109</v>
      </c>
      <c r="D24" s="13">
        <f t="shared" si="7"/>
        <v>213115</v>
      </c>
      <c r="E24" s="13">
        <f t="shared" si="7"/>
        <v>131516</v>
      </c>
      <c r="F24" s="13">
        <f t="shared" si="7"/>
        <v>165123</v>
      </c>
      <c r="G24" s="13">
        <f t="shared" si="7"/>
        <v>232547</v>
      </c>
      <c r="H24" s="13">
        <f t="shared" si="7"/>
        <v>111425</v>
      </c>
      <c r="I24" s="13">
        <f t="shared" si="7"/>
        <v>34330</v>
      </c>
      <c r="J24" s="13">
        <f t="shared" si="7"/>
        <v>92671</v>
      </c>
      <c r="K24" s="11">
        <f t="shared" si="4"/>
        <v>1326126</v>
      </c>
    </row>
    <row r="25" spans="1:12" ht="17.25" customHeight="1">
      <c r="A25" s="12" t="s">
        <v>131</v>
      </c>
      <c r="B25" s="13">
        <v>63134</v>
      </c>
      <c r="C25" s="13">
        <v>96119</v>
      </c>
      <c r="D25" s="13">
        <v>109662</v>
      </c>
      <c r="E25" s="13">
        <v>65641</v>
      </c>
      <c r="F25" s="13">
        <v>78375</v>
      </c>
      <c r="G25" s="13">
        <v>103575</v>
      </c>
      <c r="H25" s="13">
        <v>50829</v>
      </c>
      <c r="I25" s="13">
        <v>19368</v>
      </c>
      <c r="J25" s="13">
        <v>45483</v>
      </c>
      <c r="K25" s="11">
        <f t="shared" si="4"/>
        <v>632186</v>
      </c>
      <c r="L25" s="52"/>
    </row>
    <row r="26" spans="1:12" ht="17.25" customHeight="1">
      <c r="A26" s="12" t="s">
        <v>132</v>
      </c>
      <c r="B26" s="13">
        <v>82156</v>
      </c>
      <c r="C26" s="13">
        <v>103990</v>
      </c>
      <c r="D26" s="13">
        <v>103453</v>
      </c>
      <c r="E26" s="13">
        <v>65875</v>
      </c>
      <c r="F26" s="13">
        <v>86748</v>
      </c>
      <c r="G26" s="13">
        <v>128972</v>
      </c>
      <c r="H26" s="13">
        <v>60596</v>
      </c>
      <c r="I26" s="13">
        <v>14962</v>
      </c>
      <c r="J26" s="13">
        <v>47188</v>
      </c>
      <c r="K26" s="11">
        <f t="shared" si="4"/>
        <v>693940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7435</v>
      </c>
      <c r="I27" s="11">
        <v>0</v>
      </c>
      <c r="J27" s="11">
        <v>0</v>
      </c>
      <c r="K27" s="11">
        <f t="shared" si="4"/>
        <v>7435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9633.19</v>
      </c>
      <c r="I35" s="19">
        <v>0</v>
      </c>
      <c r="J35" s="19">
        <v>0</v>
      </c>
      <c r="K35" s="23">
        <f>SUM(B35:J35)</f>
        <v>9633.19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1552057.55</v>
      </c>
      <c r="C47" s="22">
        <f aca="true" t="shared" si="12" ref="C47:H47">+C48+C57</f>
        <v>2253065.0100000002</v>
      </c>
      <c r="D47" s="22">
        <f t="shared" si="12"/>
        <v>2642818.98</v>
      </c>
      <c r="E47" s="22">
        <f t="shared" si="12"/>
        <v>1510780.97</v>
      </c>
      <c r="F47" s="22">
        <f t="shared" si="12"/>
        <v>1971612.54</v>
      </c>
      <c r="G47" s="22">
        <f t="shared" si="12"/>
        <v>2811089.1799999997</v>
      </c>
      <c r="H47" s="22">
        <f t="shared" si="12"/>
        <v>1514160.6</v>
      </c>
      <c r="I47" s="22">
        <f>+I48+I57</f>
        <v>580072.47</v>
      </c>
      <c r="J47" s="22">
        <f>+J48+J57</f>
        <v>910128.4700000001</v>
      </c>
      <c r="K47" s="22">
        <f>SUM(B47:J47)</f>
        <v>15745785.770000001</v>
      </c>
    </row>
    <row r="48" spans="1:11" ht="17.25" customHeight="1">
      <c r="A48" s="16" t="s">
        <v>113</v>
      </c>
      <c r="B48" s="23">
        <f>SUM(B49:B56)</f>
        <v>1533985.96</v>
      </c>
      <c r="C48" s="23">
        <f aca="true" t="shared" si="13" ref="C48:J48">SUM(C49:C56)</f>
        <v>2230166.52</v>
      </c>
      <c r="D48" s="23">
        <f t="shared" si="13"/>
        <v>2618112.88</v>
      </c>
      <c r="E48" s="23">
        <f t="shared" si="13"/>
        <v>1489070.92</v>
      </c>
      <c r="F48" s="23">
        <f t="shared" si="13"/>
        <v>1948973.02</v>
      </c>
      <c r="G48" s="23">
        <f t="shared" si="13"/>
        <v>2782079.6399999997</v>
      </c>
      <c r="H48" s="23">
        <f t="shared" si="13"/>
        <v>1494804.59</v>
      </c>
      <c r="I48" s="23">
        <f t="shared" si="13"/>
        <v>580072.47</v>
      </c>
      <c r="J48" s="23">
        <f t="shared" si="13"/>
        <v>896597.8500000001</v>
      </c>
      <c r="K48" s="23">
        <f aca="true" t="shared" si="14" ref="K48:K57">SUM(B48:J48)</f>
        <v>15573863.849999998</v>
      </c>
    </row>
    <row r="49" spans="1:11" ht="17.25" customHeight="1">
      <c r="A49" s="34" t="s">
        <v>44</v>
      </c>
      <c r="B49" s="23">
        <f aca="true" t="shared" si="15" ref="B49:H49">ROUND(B30*B7,2)</f>
        <v>1532747.78</v>
      </c>
      <c r="C49" s="23">
        <f t="shared" si="15"/>
        <v>2223163.59</v>
      </c>
      <c r="D49" s="23">
        <f t="shared" si="15"/>
        <v>2615677.22</v>
      </c>
      <c r="E49" s="23">
        <f t="shared" si="15"/>
        <v>1488046.12</v>
      </c>
      <c r="F49" s="23">
        <f t="shared" si="15"/>
        <v>1947039.25</v>
      </c>
      <c r="G49" s="23">
        <f t="shared" si="15"/>
        <v>2779259.01</v>
      </c>
      <c r="H49" s="23">
        <f t="shared" si="15"/>
        <v>1483988.01</v>
      </c>
      <c r="I49" s="23">
        <f>ROUND(I30*I7,2)</f>
        <v>579006.75</v>
      </c>
      <c r="J49" s="23">
        <f>ROUND(J30*J7,2)</f>
        <v>894380.81</v>
      </c>
      <c r="K49" s="23">
        <f t="shared" si="14"/>
        <v>15543308.540000001</v>
      </c>
    </row>
    <row r="50" spans="1:11" ht="17.25" customHeight="1">
      <c r="A50" s="34" t="s">
        <v>45</v>
      </c>
      <c r="B50" s="19">
        <v>0</v>
      </c>
      <c r="C50" s="23">
        <f>ROUND(C31*C7,2)</f>
        <v>4941.68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4941.68</v>
      </c>
    </row>
    <row r="51" spans="1:11" ht="17.25" customHeight="1">
      <c r="A51" s="67" t="s">
        <v>106</v>
      </c>
      <c r="B51" s="68">
        <f aca="true" t="shared" si="16" ref="B51:H51">ROUND(B32*B7,2)</f>
        <v>-2853.5</v>
      </c>
      <c r="C51" s="68">
        <f t="shared" si="16"/>
        <v>-3712.47</v>
      </c>
      <c r="D51" s="68">
        <f t="shared" si="16"/>
        <v>-3950.1</v>
      </c>
      <c r="E51" s="68">
        <f t="shared" si="16"/>
        <v>-2420.6</v>
      </c>
      <c r="F51" s="68">
        <f t="shared" si="16"/>
        <v>-3347.75</v>
      </c>
      <c r="G51" s="68">
        <f t="shared" si="16"/>
        <v>-4609.45</v>
      </c>
      <c r="H51" s="68">
        <f t="shared" si="16"/>
        <v>-2531.65</v>
      </c>
      <c r="I51" s="19">
        <v>0</v>
      </c>
      <c r="J51" s="19">
        <v>0</v>
      </c>
      <c r="K51" s="68">
        <f>SUM(B51:J51)</f>
        <v>-23425.52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9633.19</v>
      </c>
      <c r="I53" s="31">
        <f>+I35</f>
        <v>0</v>
      </c>
      <c r="J53" s="31">
        <f>+J35</f>
        <v>0</v>
      </c>
      <c r="K53" s="23">
        <f t="shared" si="14"/>
        <v>9633.19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-223372.45</v>
      </c>
      <c r="C61" s="35">
        <f t="shared" si="17"/>
        <v>-226412.38999999998</v>
      </c>
      <c r="D61" s="35">
        <f t="shared" si="17"/>
        <v>-221242.05</v>
      </c>
      <c r="E61" s="35">
        <f t="shared" si="17"/>
        <v>-281995.07</v>
      </c>
      <c r="F61" s="35">
        <f t="shared" si="17"/>
        <v>-257708.64</v>
      </c>
      <c r="G61" s="35">
        <f t="shared" si="17"/>
        <v>-306197.89</v>
      </c>
      <c r="H61" s="35">
        <f t="shared" si="17"/>
        <v>-196038.37</v>
      </c>
      <c r="I61" s="35">
        <f t="shared" si="17"/>
        <v>-84702.83</v>
      </c>
      <c r="J61" s="35">
        <f t="shared" si="17"/>
        <v>-73540.31</v>
      </c>
      <c r="K61" s="35">
        <f>SUM(B61:J61)</f>
        <v>-1871210.0000000005</v>
      </c>
    </row>
    <row r="62" spans="1:11" ht="18.75" customHeight="1">
      <c r="A62" s="16" t="s">
        <v>75</v>
      </c>
      <c r="B62" s="35">
        <f aca="true" t="shared" si="18" ref="B62:J62">B63+B64+B65+B66+B67+B68</f>
        <v>-208496.14</v>
      </c>
      <c r="C62" s="35">
        <f t="shared" si="18"/>
        <v>-204710.84</v>
      </c>
      <c r="D62" s="35">
        <f t="shared" si="18"/>
        <v>-199747.25</v>
      </c>
      <c r="E62" s="35">
        <f t="shared" si="18"/>
        <v>-254802.22</v>
      </c>
      <c r="F62" s="35">
        <f t="shared" si="18"/>
        <v>-235497.54</v>
      </c>
      <c r="G62" s="35">
        <f t="shared" si="18"/>
        <v>-276206.42000000004</v>
      </c>
      <c r="H62" s="35">
        <f t="shared" si="18"/>
        <v>-181358.8</v>
      </c>
      <c r="I62" s="35">
        <f t="shared" si="18"/>
        <v>-32421.6</v>
      </c>
      <c r="J62" s="35">
        <f t="shared" si="18"/>
        <v>-62901.4</v>
      </c>
      <c r="K62" s="35">
        <f aca="true" t="shared" si="19" ref="K62:K93">SUM(B62:J62)</f>
        <v>-1656142.2100000002</v>
      </c>
    </row>
    <row r="63" spans="1:11" ht="18.75" customHeight="1">
      <c r="A63" s="12" t="s">
        <v>76</v>
      </c>
      <c r="B63" s="35">
        <f>-ROUND(B9*$D$3,2)</f>
        <v>-144316.4</v>
      </c>
      <c r="C63" s="35">
        <f aca="true" t="shared" si="20" ref="C63:J63">-ROUND(C9*$D$3,2)</f>
        <v>-199496.2</v>
      </c>
      <c r="D63" s="35">
        <f t="shared" si="20"/>
        <v>-175761.4</v>
      </c>
      <c r="E63" s="35">
        <f t="shared" si="20"/>
        <v>-133965.2</v>
      </c>
      <c r="F63" s="35">
        <f t="shared" si="20"/>
        <v>-154162.2</v>
      </c>
      <c r="G63" s="35">
        <f t="shared" si="20"/>
        <v>-200609.6</v>
      </c>
      <c r="H63" s="35">
        <f t="shared" si="20"/>
        <v>-181358.8</v>
      </c>
      <c r="I63" s="35">
        <f t="shared" si="20"/>
        <v>-32421.6</v>
      </c>
      <c r="J63" s="35">
        <f t="shared" si="20"/>
        <v>-62901.4</v>
      </c>
      <c r="K63" s="35">
        <f t="shared" si="19"/>
        <v>-1284992.7999999998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-919.6</v>
      </c>
      <c r="C65" s="35">
        <v>-209</v>
      </c>
      <c r="D65" s="35">
        <v>-197.6</v>
      </c>
      <c r="E65" s="35">
        <v>-714.4</v>
      </c>
      <c r="F65" s="35">
        <v>-364.8</v>
      </c>
      <c r="G65" s="35">
        <v>-216.6</v>
      </c>
      <c r="H65" s="19">
        <v>0</v>
      </c>
      <c r="I65" s="19">
        <v>0</v>
      </c>
      <c r="J65" s="19">
        <v>0</v>
      </c>
      <c r="K65" s="35">
        <f t="shared" si="19"/>
        <v>-2622</v>
      </c>
    </row>
    <row r="66" spans="1:11" ht="18.75" customHeight="1">
      <c r="A66" s="12" t="s">
        <v>107</v>
      </c>
      <c r="B66" s="35">
        <v>-957.6</v>
      </c>
      <c r="C66" s="35">
        <v>-125.4</v>
      </c>
      <c r="D66" s="35">
        <v>-106.4</v>
      </c>
      <c r="E66" s="35">
        <v>-239.4</v>
      </c>
      <c r="F66" s="35">
        <v>-26.6</v>
      </c>
      <c r="G66" s="35">
        <v>-133</v>
      </c>
      <c r="H66" s="19">
        <v>0</v>
      </c>
      <c r="I66" s="19">
        <v>0</v>
      </c>
      <c r="J66" s="19">
        <v>0</v>
      </c>
      <c r="K66" s="35">
        <f t="shared" si="19"/>
        <v>-1588.4</v>
      </c>
    </row>
    <row r="67" spans="1:11" ht="18.75" customHeight="1">
      <c r="A67" s="12" t="s">
        <v>53</v>
      </c>
      <c r="B67" s="35">
        <v>-62302.54</v>
      </c>
      <c r="C67" s="35">
        <v>-4880.24</v>
      </c>
      <c r="D67" s="35">
        <v>-23681.85</v>
      </c>
      <c r="E67" s="35">
        <v>-119793.22</v>
      </c>
      <c r="F67" s="35">
        <v>-80943.94</v>
      </c>
      <c r="G67" s="35">
        <v>-75247.22</v>
      </c>
      <c r="H67" s="19">
        <v>0</v>
      </c>
      <c r="I67" s="19">
        <v>0</v>
      </c>
      <c r="J67" s="19">
        <v>0</v>
      </c>
      <c r="K67" s="35">
        <f t="shared" si="19"/>
        <v>-366849.01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35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-14876.31</v>
      </c>
      <c r="C69" s="68">
        <f t="shared" si="21"/>
        <v>-21701.55</v>
      </c>
      <c r="D69" s="68">
        <f t="shared" si="21"/>
        <v>-21494.8</v>
      </c>
      <c r="E69" s="68">
        <f t="shared" si="21"/>
        <v>-27192.85</v>
      </c>
      <c r="F69" s="68">
        <f t="shared" si="21"/>
        <v>-22211.100000000002</v>
      </c>
      <c r="G69" s="68">
        <f t="shared" si="21"/>
        <v>-29991.469999999998</v>
      </c>
      <c r="H69" s="68">
        <f t="shared" si="21"/>
        <v>-14679.57</v>
      </c>
      <c r="I69" s="68">
        <f t="shared" si="21"/>
        <v>-52281.23</v>
      </c>
      <c r="J69" s="68">
        <f t="shared" si="21"/>
        <v>-10638.91</v>
      </c>
      <c r="K69" s="68">
        <f t="shared" si="19"/>
        <v>-215067.79000000004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8">
        <f t="shared" si="19"/>
        <v>-151335.8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35">
        <v>-337</v>
      </c>
      <c r="F80" s="35">
        <v>-2156.8</v>
      </c>
      <c r="G80" s="19">
        <v>0</v>
      </c>
      <c r="H80" s="19">
        <v>0</v>
      </c>
      <c r="I80" s="19">
        <v>0</v>
      </c>
      <c r="J80" s="19">
        <v>0</v>
      </c>
      <c r="K80" s="35">
        <f t="shared" si="19"/>
        <v>-2493.8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-12539.48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-12539.48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1328685.0999999999</v>
      </c>
      <c r="C104" s="24">
        <f t="shared" si="22"/>
        <v>2026652.6199999999</v>
      </c>
      <c r="D104" s="24">
        <f t="shared" si="22"/>
        <v>2421576.93</v>
      </c>
      <c r="E104" s="24">
        <f t="shared" si="22"/>
        <v>1228785.9</v>
      </c>
      <c r="F104" s="24">
        <f t="shared" si="22"/>
        <v>1713903.9</v>
      </c>
      <c r="G104" s="24">
        <f t="shared" si="22"/>
        <v>2504891.2899999996</v>
      </c>
      <c r="H104" s="24">
        <f t="shared" si="22"/>
        <v>1318122.23</v>
      </c>
      <c r="I104" s="24">
        <f>+I105+I106</f>
        <v>495369.64</v>
      </c>
      <c r="J104" s="24">
        <f>+J105+J106</f>
        <v>836588.16</v>
      </c>
      <c r="K104" s="48">
        <f>SUM(B104:J104)</f>
        <v>13874575.770000001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1310613.5099999998</v>
      </c>
      <c r="C105" s="24">
        <f t="shared" si="23"/>
        <v>2003754.13</v>
      </c>
      <c r="D105" s="24">
        <f t="shared" si="23"/>
        <v>2396870.83</v>
      </c>
      <c r="E105" s="24">
        <f t="shared" si="23"/>
        <v>1207075.8499999999</v>
      </c>
      <c r="F105" s="24">
        <f t="shared" si="23"/>
        <v>1691264.38</v>
      </c>
      <c r="G105" s="24">
        <f t="shared" si="23"/>
        <v>2475881.7499999995</v>
      </c>
      <c r="H105" s="24">
        <f t="shared" si="23"/>
        <v>1298766.22</v>
      </c>
      <c r="I105" s="24">
        <f t="shared" si="23"/>
        <v>495369.64</v>
      </c>
      <c r="J105" s="24">
        <f t="shared" si="23"/>
        <v>823057.54</v>
      </c>
      <c r="K105" s="48">
        <f>SUM(B105:J105)</f>
        <v>13702653.850000001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13874575.76</v>
      </c>
      <c r="L112" s="54"/>
    </row>
    <row r="113" spans="1:11" ht="18.75" customHeight="1">
      <c r="A113" s="26" t="s">
        <v>71</v>
      </c>
      <c r="B113" s="27">
        <v>175491.15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175491.15</v>
      </c>
    </row>
    <row r="114" spans="1:11" ht="18.75" customHeight="1">
      <c r="A114" s="26" t="s">
        <v>72</v>
      </c>
      <c r="B114" s="27">
        <v>1153193.95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1153193.95</v>
      </c>
    </row>
    <row r="115" spans="1:11" ht="18.75" customHeight="1">
      <c r="A115" s="26" t="s">
        <v>73</v>
      </c>
      <c r="B115" s="40">
        <v>0</v>
      </c>
      <c r="C115" s="27">
        <f>+C104</f>
        <v>2026652.6199999999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2026652.6199999999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2421576.93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2421576.93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1228785.9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1228785.9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341834.44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341834.44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630750.34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630750.34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83079.02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83079.02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658240.09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658240.09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732148.17</v>
      </c>
      <c r="H122" s="40">
        <v>0</v>
      </c>
      <c r="I122" s="40">
        <v>0</v>
      </c>
      <c r="J122" s="40">
        <v>0</v>
      </c>
      <c r="K122" s="41">
        <f t="shared" si="25"/>
        <v>732148.17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58449.16</v>
      </c>
      <c r="H123" s="40">
        <v>0</v>
      </c>
      <c r="I123" s="40">
        <v>0</v>
      </c>
      <c r="J123" s="40">
        <v>0</v>
      </c>
      <c r="K123" s="41">
        <f t="shared" si="25"/>
        <v>58449.16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381719.33</v>
      </c>
      <c r="H124" s="40">
        <v>0</v>
      </c>
      <c r="I124" s="40">
        <v>0</v>
      </c>
      <c r="J124" s="40">
        <v>0</v>
      </c>
      <c r="K124" s="41">
        <f t="shared" si="25"/>
        <v>381719.33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362519.52</v>
      </c>
      <c r="H125" s="40">
        <v>0</v>
      </c>
      <c r="I125" s="40">
        <v>0</v>
      </c>
      <c r="J125" s="40">
        <v>0</v>
      </c>
      <c r="K125" s="41">
        <f t="shared" si="25"/>
        <v>362519.52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970055.11</v>
      </c>
      <c r="H126" s="40">
        <v>0</v>
      </c>
      <c r="I126" s="40">
        <v>0</v>
      </c>
      <c r="J126" s="40">
        <v>0</v>
      </c>
      <c r="K126" s="41">
        <f t="shared" si="25"/>
        <v>970055.11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444260.43</v>
      </c>
      <c r="I127" s="40">
        <v>0</v>
      </c>
      <c r="J127" s="40">
        <v>0</v>
      </c>
      <c r="K127" s="41">
        <f t="shared" si="25"/>
        <v>444260.43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873861.79</v>
      </c>
      <c r="I128" s="40">
        <v>0</v>
      </c>
      <c r="J128" s="40">
        <v>0</v>
      </c>
      <c r="K128" s="41">
        <f t="shared" si="25"/>
        <v>873861.79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495369.64</v>
      </c>
      <c r="J129" s="40">
        <v>0</v>
      </c>
      <c r="K129" s="41">
        <f t="shared" si="25"/>
        <v>495369.64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836588.17</v>
      </c>
      <c r="K130" s="44">
        <f t="shared" si="25"/>
        <v>836588.17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2016-06-07T19:47:57Z</dcterms:modified>
  <cp:category/>
  <cp:version/>
  <cp:contentType/>
  <cp:contentStatus/>
</cp:coreProperties>
</file>