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<sst xmlns="http://schemas.openxmlformats.org/spreadsheetml/2006/main" count="134" uniqueCount="134">
  <si>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</si>
  <si>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</si>
  <si>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</si>
  <si>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</si>
  <si>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</si>
  <si>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</si>
  <si>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</si>
  <si>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</si>
  <si>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</si>
  <si>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</si>
  <si>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</si>
  <si>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</si>
  <si>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</si>
  <si>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</si>
  <si>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</si>
  <si>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</si>
  <si>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</si>
  <si>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</si>
  <si>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</si>
  <si>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</si>
  <si>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</si>
  <si>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</si>
  <si>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</si>
  <si>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</si>
  <si>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</si>
  <si>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</si>
  <si>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</si>
  <si>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</si>
  <si>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</si>
  <si>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</si>
  <si>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</si>
  <si>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</si>
  <si>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</si>
  <si>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</si>
  <si>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</si>
  <si>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</si>
  <si>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</si>
  <si>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</si>
  <si>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</si>
  <si>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</si>
  <si>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</si>
  <si>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</si>
  <si>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</si>
  <si>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</si>
  <si>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</si>
  <si>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</si>
  <si>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</si>
  <si>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</si>
  <si>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</si>
  <si>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</si>
  <si>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</si>
  <si>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</si>
  <si>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</si>
  <si>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</si>
  <si>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</si>
  <si>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</si>
  <si>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</si>
  <si>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</si>
  <si>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</si>
  <si>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</si>
  <si>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</si>
  <si>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</si>
  <si>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</si>
  <si>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</si>
  <si>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</si>
  <si>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</si>
  <si>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</si>
  <si>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</si>
  <si>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</si>
  <si>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</si>
  <si>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</si>
  <si>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</si>
  <si>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</si>
  <si>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</si>
  <si>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</si>
  <si>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</si>
  <si>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</si>
  <si>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</si>
  <si>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</si>
  <si>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</si>
  <si>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</si>
  <si>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</si>
  <si>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</si>
  <si>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</si>
  <si>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</si>
  <si>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</si>
  <si>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</si>
  <si>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</si>
  <si>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</si>
  <si>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</si>
  <si>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</si>
  <si>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</si>
  <si>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</si>
  <si>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</si>
  <si>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</si>
  <si>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</si>
  <si>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</si>
  <si>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</si>
  <si>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</si>
  <si>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</si>
  <si>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</si>
  <si>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</si>
  <si>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</si>
  <si>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</si>
  <si>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</si>
  <si>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</si>
  <si>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</si>
  <si>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</si>
  <si>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</si>
  <si>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</si>
  <si>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</si>
  <si>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</si>
  <si>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</si>
  <si>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</si>
  <si>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</si>
  <si>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</si>
  <si>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</si>
  <si>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</si>
  <si>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</si>
  <si>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</si>
  <si>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</si>
  <si>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</si>
  <si>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</si>
  <si>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</si>
  <si>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</si>
  <si>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</si>
  <si>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</si>
  <si>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</si>
  <si>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</si>
  <si>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</si>
  <si>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</si>
  <si>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</si>
  <si>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</si>
  <si>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29/05/16 - VENCIMENTO 03/06/16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</si>
</sst>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166675</v>
      </c>
      <c r="C7" s="9">
        <f t="shared" si="0"/>
        <v>228221</v>
      </c>
      <c r="D7" s="9">
        <f t="shared" si="0"/>
        <v>248572</v>
      </c>
      <c r="E7" s="9">
        <f t="shared" si="0"/>
        <v>137259</v>
      </c>
      <c r="F7" s="9">
        <f t="shared" si="0"/>
        <v>220199</v>
      </c>
      <c r="G7" s="9">
        <f t="shared" si="0"/>
        <v>383689</v>
      </c>
      <c r="H7" s="9">
        <f t="shared" si="0"/>
        <v>127768</v>
      </c>
      <c r="I7" s="9">
        <f t="shared" si="0"/>
        <v>25716</v>
      </c>
      <c r="J7" s="9">
        <f t="shared" si="0"/>
        <v>109824</v>
      </c>
      <c r="K7" s="9">
        <f t="shared" si="0"/>
        <v>1647923</v>
      </c>
      <c r="L7" s="52"/>
    </row>
    <row r="8" spans="1:11" ht="17.25" customHeight="1">
      <c r="A8" s="10" t="s">
        <v>99</v>
      </c>
      <c r="B8" s="11">
        <f>B9+B12+B16</f>
        <v>81070</v>
      </c>
      <c r="C8" s="11">
        <f aca="true" t="shared" si="1" ref="C8:J8">C9+C12+C16</f>
        <v>115366</v>
      </c>
      <c r="D8" s="11">
        <f t="shared" si="1"/>
        <v>118631</v>
      </c>
      <c r="E8" s="11">
        <f t="shared" si="1"/>
        <v>70186</v>
      </c>
      <c r="F8" s="11">
        <f t="shared" si="1"/>
        <v>102410</v>
      </c>
      <c r="G8" s="11">
        <f t="shared" si="1"/>
        <v>184208</v>
      </c>
      <c r="H8" s="11">
        <f t="shared" si="1"/>
        <v>71421</v>
      </c>
      <c r="I8" s="11">
        <f t="shared" si="1"/>
        <v>11703</v>
      </c>
      <c r="J8" s="11">
        <f t="shared" si="1"/>
        <v>52321</v>
      </c>
      <c r="K8" s="11">
        <f>SUM(B8:J8)</f>
        <v>807316</v>
      </c>
    </row>
    <row r="9" spans="1:11" ht="17.25" customHeight="1">
      <c r="A9" s="15" t="s">
        <v>17</v>
      </c>
      <c r="B9" s="13">
        <f>+B10+B11</f>
        <v>15341</v>
      </c>
      <c r="C9" s="13">
        <f aca="true" t="shared" si="2" ref="C9:J9">+C10+C11</f>
        <v>23676</v>
      </c>
      <c r="D9" s="13">
        <f t="shared" si="2"/>
        <v>21972</v>
      </c>
      <c r="E9" s="13">
        <f t="shared" si="2"/>
        <v>13425</v>
      </c>
      <c r="F9" s="13">
        <f t="shared" si="2"/>
        <v>16255</v>
      </c>
      <c r="G9" s="13">
        <f t="shared" si="2"/>
        <v>22184</v>
      </c>
      <c r="H9" s="13">
        <f t="shared" si="2"/>
        <v>14630</v>
      </c>
      <c r="I9" s="13">
        <f t="shared" si="2"/>
        <v>2646</v>
      </c>
      <c r="J9" s="13">
        <f t="shared" si="2"/>
        <v>9101</v>
      </c>
      <c r="K9" s="11">
        <f>SUM(B9:J9)</f>
        <v>139230</v>
      </c>
    </row>
    <row r="10" spans="1:11" ht="17.25" customHeight="1">
      <c r="A10" s="29" t="s">
        <v>18</v>
      </c>
      <c r="B10" s="13">
        <v>15341</v>
      </c>
      <c r="C10" s="13">
        <v>23676</v>
      </c>
      <c r="D10" s="13">
        <v>21972</v>
      </c>
      <c r="E10" s="13">
        <v>13425</v>
      </c>
      <c r="F10" s="13">
        <v>16255</v>
      </c>
      <c r="G10" s="13">
        <v>22184</v>
      </c>
      <c r="H10" s="13">
        <v>14630</v>
      </c>
      <c r="I10" s="13">
        <v>2646</v>
      </c>
      <c r="J10" s="13">
        <v>9101</v>
      </c>
      <c r="K10" s="11">
        <f>SUM(B10:J10)</f>
        <v>139230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57122</v>
      </c>
      <c r="C12" s="17">
        <f t="shared" si="3"/>
        <v>80398</v>
      </c>
      <c r="D12" s="17">
        <f t="shared" si="3"/>
        <v>84202</v>
      </c>
      <c r="E12" s="17">
        <f t="shared" si="3"/>
        <v>49720</v>
      </c>
      <c r="F12" s="17">
        <f t="shared" si="3"/>
        <v>73876</v>
      </c>
      <c r="G12" s="17">
        <f t="shared" si="3"/>
        <v>139022</v>
      </c>
      <c r="H12" s="17">
        <f t="shared" si="3"/>
        <v>50204</v>
      </c>
      <c r="I12" s="17">
        <f t="shared" si="3"/>
        <v>7790</v>
      </c>
      <c r="J12" s="17">
        <f t="shared" si="3"/>
        <v>37678</v>
      </c>
      <c r="K12" s="11">
        <f aca="true" t="shared" si="4" ref="K12:K27">SUM(B12:J12)</f>
        <v>580012</v>
      </c>
    </row>
    <row r="13" spans="1:13" ht="17.25" customHeight="1">
      <c r="A13" s="14" t="s">
        <v>20</v>
      </c>
      <c r="B13" s="13">
        <v>28237</v>
      </c>
      <c r="C13" s="13">
        <v>43040</v>
      </c>
      <c r="D13" s="13">
        <v>44504</v>
      </c>
      <c r="E13" s="13">
        <v>26550</v>
      </c>
      <c r="F13" s="13">
        <v>35973</v>
      </c>
      <c r="G13" s="13">
        <v>63357</v>
      </c>
      <c r="H13" s="13">
        <v>22987</v>
      </c>
      <c r="I13" s="13">
        <v>4606</v>
      </c>
      <c r="J13" s="13">
        <v>20284</v>
      </c>
      <c r="K13" s="11">
        <f t="shared" si="4"/>
        <v>289538</v>
      </c>
      <c r="L13" s="52"/>
      <c r="M13" s="53"/>
    </row>
    <row r="14" spans="1:12" ht="17.25" customHeight="1">
      <c r="A14" s="14" t="s">
        <v>21</v>
      </c>
      <c r="B14" s="13">
        <v>27613</v>
      </c>
      <c r="C14" s="13">
        <v>35392</v>
      </c>
      <c r="D14" s="13">
        <v>38188</v>
      </c>
      <c r="E14" s="13">
        <v>21961</v>
      </c>
      <c r="F14" s="13">
        <v>36546</v>
      </c>
      <c r="G14" s="13">
        <v>73557</v>
      </c>
      <c r="H14" s="13">
        <v>25648</v>
      </c>
      <c r="I14" s="13">
        <v>2985</v>
      </c>
      <c r="J14" s="13">
        <v>16802</v>
      </c>
      <c r="K14" s="11">
        <f t="shared" si="4"/>
        <v>278692</v>
      </c>
      <c r="L14" s="52"/>
    </row>
    <row r="15" spans="1:11" ht="17.25" customHeight="1">
      <c r="A15" s="14" t="s">
        <v>22</v>
      </c>
      <c r="B15" s="13">
        <v>1272</v>
      </c>
      <c r="C15" s="13">
        <v>1966</v>
      </c>
      <c r="D15" s="13">
        <v>1510</v>
      </c>
      <c r="E15" s="13">
        <v>1209</v>
      </c>
      <c r="F15" s="13">
        <v>1357</v>
      </c>
      <c r="G15" s="13">
        <v>2108</v>
      </c>
      <c r="H15" s="13">
        <v>1569</v>
      </c>
      <c r="I15" s="13">
        <v>199</v>
      </c>
      <c r="J15" s="13">
        <v>592</v>
      </c>
      <c r="K15" s="11">
        <f t="shared" si="4"/>
        <v>11782</v>
      </c>
    </row>
    <row r="16" spans="1:11" ht="17.25" customHeight="1">
      <c r="A16" s="15" t="s">
        <v>95</v>
      </c>
      <c r="B16" s="13">
        <f>B17+B18+B19</f>
        <v>8607</v>
      </c>
      <c r="C16" s="13">
        <f aca="true" t="shared" si="5" ref="C16:J16">C17+C18+C19</f>
        <v>11292</v>
      </c>
      <c r="D16" s="13">
        <f t="shared" si="5"/>
        <v>12457</v>
      </c>
      <c r="E16" s="13">
        <f t="shared" si="5"/>
        <v>7041</v>
      </c>
      <c r="F16" s="13">
        <f t="shared" si="5"/>
        <v>12279</v>
      </c>
      <c r="G16" s="13">
        <f t="shared" si="5"/>
        <v>23002</v>
      </c>
      <c r="H16" s="13">
        <f t="shared" si="5"/>
        <v>6587</v>
      </c>
      <c r="I16" s="13">
        <f t="shared" si="5"/>
        <v>1267</v>
      </c>
      <c r="J16" s="13">
        <f t="shared" si="5"/>
        <v>5542</v>
      </c>
      <c r="K16" s="11">
        <f t="shared" si="4"/>
        <v>88074</v>
      </c>
    </row>
    <row r="17" spans="1:11" ht="17.25" customHeight="1">
      <c r="A17" s="14" t="s">
        <v>96</v>
      </c>
      <c r="B17" s="13">
        <v>5779</v>
      </c>
      <c r="C17" s="13">
        <v>7729</v>
      </c>
      <c r="D17" s="13">
        <v>8263</v>
      </c>
      <c r="E17" s="13">
        <v>4587</v>
      </c>
      <c r="F17" s="13">
        <v>7817</v>
      </c>
      <c r="G17" s="13">
        <v>13345</v>
      </c>
      <c r="H17" s="13">
        <v>4109</v>
      </c>
      <c r="I17" s="13">
        <v>854</v>
      </c>
      <c r="J17" s="13">
        <v>3659</v>
      </c>
      <c r="K17" s="11">
        <f t="shared" si="4"/>
        <v>56142</v>
      </c>
    </row>
    <row r="18" spans="1:11" ht="17.25" customHeight="1">
      <c r="A18" s="14" t="s">
        <v>97</v>
      </c>
      <c r="B18" s="13">
        <v>2416</v>
      </c>
      <c r="C18" s="13">
        <v>2881</v>
      </c>
      <c r="D18" s="13">
        <v>3693</v>
      </c>
      <c r="E18" s="13">
        <v>2104</v>
      </c>
      <c r="F18" s="13">
        <v>4052</v>
      </c>
      <c r="G18" s="13">
        <v>9009</v>
      </c>
      <c r="H18" s="13">
        <v>2068</v>
      </c>
      <c r="I18" s="13">
        <v>351</v>
      </c>
      <c r="J18" s="13">
        <v>1682</v>
      </c>
      <c r="K18" s="11">
        <f t="shared" si="4"/>
        <v>28256</v>
      </c>
    </row>
    <row r="19" spans="1:11" ht="17.25" customHeight="1">
      <c r="A19" s="14" t="s">
        <v>98</v>
      </c>
      <c r="B19" s="13">
        <v>412</v>
      </c>
      <c r="C19" s="13">
        <v>682</v>
      </c>
      <c r="D19" s="13">
        <v>501</v>
      </c>
      <c r="E19" s="13">
        <v>350</v>
      </c>
      <c r="F19" s="13">
        <v>410</v>
      </c>
      <c r="G19" s="13">
        <v>648</v>
      </c>
      <c r="H19" s="13">
        <v>410</v>
      </c>
      <c r="I19" s="13">
        <v>62</v>
      </c>
      <c r="J19" s="13">
        <v>201</v>
      </c>
      <c r="K19" s="11">
        <f t="shared" si="4"/>
        <v>3676</v>
      </c>
    </row>
    <row r="20" spans="1:11" ht="17.25" customHeight="1">
      <c r="A20" s="16" t="s">
        <v>23</v>
      </c>
      <c r="B20" s="11">
        <f>+B21+B22+B23</f>
        <v>43053</v>
      </c>
      <c r="C20" s="11">
        <f aca="true" t="shared" si="6" ref="C20:J20">+C21+C22+C23</f>
        <v>49734</v>
      </c>
      <c r="D20" s="11">
        <f t="shared" si="6"/>
        <v>62477</v>
      </c>
      <c r="E20" s="11">
        <f t="shared" si="6"/>
        <v>31610</v>
      </c>
      <c r="F20" s="11">
        <f t="shared" si="6"/>
        <v>66633</v>
      </c>
      <c r="G20" s="11">
        <f t="shared" si="6"/>
        <v>126659</v>
      </c>
      <c r="H20" s="11">
        <f t="shared" si="6"/>
        <v>30989</v>
      </c>
      <c r="I20" s="11">
        <f t="shared" si="6"/>
        <v>6248</v>
      </c>
      <c r="J20" s="11">
        <f t="shared" si="6"/>
        <v>25042</v>
      </c>
      <c r="K20" s="11">
        <f t="shared" si="4"/>
        <v>442445</v>
      </c>
    </row>
    <row r="21" spans="1:12" ht="17.25" customHeight="1">
      <c r="A21" s="12" t="s">
        <v>24</v>
      </c>
      <c r="B21" s="13">
        <v>23948</v>
      </c>
      <c r="C21" s="13">
        <v>30113</v>
      </c>
      <c r="D21" s="13">
        <v>37631</v>
      </c>
      <c r="E21" s="13">
        <v>19316</v>
      </c>
      <c r="F21" s="13">
        <v>36555</v>
      </c>
      <c r="G21" s="13">
        <v>62899</v>
      </c>
      <c r="H21" s="13">
        <v>16907</v>
      </c>
      <c r="I21" s="13">
        <v>4047</v>
      </c>
      <c r="J21" s="13">
        <v>15076</v>
      </c>
      <c r="K21" s="11">
        <f t="shared" si="4"/>
        <v>246492</v>
      </c>
      <c r="L21" s="52"/>
    </row>
    <row r="22" spans="1:12" ht="17.25" customHeight="1">
      <c r="A22" s="12" t="s">
        <v>25</v>
      </c>
      <c r="B22" s="13">
        <v>18488</v>
      </c>
      <c r="C22" s="13">
        <v>18897</v>
      </c>
      <c r="D22" s="13">
        <v>24103</v>
      </c>
      <c r="E22" s="13">
        <v>11875</v>
      </c>
      <c r="F22" s="13">
        <v>29388</v>
      </c>
      <c r="G22" s="13">
        <v>62497</v>
      </c>
      <c r="H22" s="13">
        <v>13599</v>
      </c>
      <c r="I22" s="13">
        <v>2127</v>
      </c>
      <c r="J22" s="13">
        <v>9723</v>
      </c>
      <c r="K22" s="11">
        <f t="shared" si="4"/>
        <v>190697</v>
      </c>
      <c r="L22" s="52"/>
    </row>
    <row r="23" spans="1:11" ht="17.25" customHeight="1">
      <c r="A23" s="12" t="s">
        <v>26</v>
      </c>
      <c r="B23" s="13">
        <v>617</v>
      </c>
      <c r="C23" s="13">
        <v>724</v>
      </c>
      <c r="D23" s="13">
        <v>743</v>
      </c>
      <c r="E23" s="13">
        <v>419</v>
      </c>
      <c r="F23" s="13">
        <v>690</v>
      </c>
      <c r="G23" s="13">
        <v>1263</v>
      </c>
      <c r="H23" s="13">
        <v>483</v>
      </c>
      <c r="I23" s="13">
        <v>74</v>
      </c>
      <c r="J23" s="13">
        <v>243</v>
      </c>
      <c r="K23" s="11">
        <f t="shared" si="4"/>
        <v>5256</v>
      </c>
    </row>
    <row r="24" spans="1:11" ht="17.25" customHeight="1">
      <c r="A24" s="16" t="s">
        <v>27</v>
      </c>
      <c r="B24" s="13">
        <f>+B25+B26</f>
        <v>42552</v>
      </c>
      <c r="C24" s="13">
        <f aca="true" t="shared" si="7" ref="C24:J24">+C25+C26</f>
        <v>63121</v>
      </c>
      <c r="D24" s="13">
        <f t="shared" si="7"/>
        <v>67464</v>
      </c>
      <c r="E24" s="13">
        <f t="shared" si="7"/>
        <v>35463</v>
      </c>
      <c r="F24" s="13">
        <f t="shared" si="7"/>
        <v>51156</v>
      </c>
      <c r="G24" s="13">
        <f t="shared" si="7"/>
        <v>72822</v>
      </c>
      <c r="H24" s="13">
        <f t="shared" si="7"/>
        <v>24518</v>
      </c>
      <c r="I24" s="13">
        <f t="shared" si="7"/>
        <v>7765</v>
      </c>
      <c r="J24" s="13">
        <f t="shared" si="7"/>
        <v>32461</v>
      </c>
      <c r="K24" s="11">
        <f t="shared" si="4"/>
        <v>397322</v>
      </c>
    </row>
    <row r="25" spans="1:12" ht="17.25" customHeight="1">
      <c r="A25" s="12" t="s">
        <v>131</v>
      </c>
      <c r="B25" s="13">
        <v>23246</v>
      </c>
      <c r="C25" s="13">
        <v>36097</v>
      </c>
      <c r="D25" s="13">
        <v>42378</v>
      </c>
      <c r="E25" s="13">
        <v>21531</v>
      </c>
      <c r="F25" s="13">
        <v>29151</v>
      </c>
      <c r="G25" s="13">
        <v>38410</v>
      </c>
      <c r="H25" s="13">
        <v>13154</v>
      </c>
      <c r="I25" s="13">
        <v>5584</v>
      </c>
      <c r="J25" s="13">
        <v>19543</v>
      </c>
      <c r="K25" s="11">
        <f t="shared" si="4"/>
        <v>229094</v>
      </c>
      <c r="L25" s="52"/>
    </row>
    <row r="26" spans="1:12" ht="17.25" customHeight="1">
      <c r="A26" s="12" t="s">
        <v>132</v>
      </c>
      <c r="B26" s="13">
        <v>19306</v>
      </c>
      <c r="C26" s="13">
        <v>27024</v>
      </c>
      <c r="D26" s="13">
        <v>25086</v>
      </c>
      <c r="E26" s="13">
        <v>13932</v>
      </c>
      <c r="F26" s="13">
        <v>22005</v>
      </c>
      <c r="G26" s="13">
        <v>34412</v>
      </c>
      <c r="H26" s="13">
        <v>11364</v>
      </c>
      <c r="I26" s="13">
        <v>2181</v>
      </c>
      <c r="J26" s="13">
        <v>12918</v>
      </c>
      <c r="K26" s="11">
        <f t="shared" si="4"/>
        <v>168228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840</v>
      </c>
      <c r="I27" s="11">
        <v>0</v>
      </c>
      <c r="J27" s="11">
        <v>0</v>
      </c>
      <c r="K27" s="11">
        <f t="shared" si="4"/>
        <v>840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2.5735</v>
      </c>
      <c r="C29" s="59">
        <f aca="true" t="shared" si="8" ref="C29:J29">SUM(C30:C33)</f>
        <v>2.9359224</v>
      </c>
      <c r="D29" s="59">
        <f t="shared" si="8"/>
        <v>3.3059000000000003</v>
      </c>
      <c r="E29" s="59">
        <f t="shared" si="8"/>
        <v>2.8112195499999997</v>
      </c>
      <c r="F29" s="59">
        <f t="shared" si="8"/>
        <v>2.7287999999999997</v>
      </c>
      <c r="G29" s="59">
        <f t="shared" si="8"/>
        <v>2.3476000000000004</v>
      </c>
      <c r="H29" s="59">
        <f t="shared" si="8"/>
        <v>2.6918</v>
      </c>
      <c r="I29" s="59">
        <f t="shared" si="8"/>
        <v>4.7789</v>
      </c>
      <c r="J29" s="59">
        <f t="shared" si="8"/>
        <v>2.836</v>
      </c>
      <c r="K29" s="19">
        <v>0</v>
      </c>
    </row>
    <row r="30" spans="1:11" ht="17.25" customHeight="1">
      <c r="A30" s="16" t="s">
        <v>32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27415.94</v>
      </c>
      <c r="I35" s="19">
        <v>0</v>
      </c>
      <c r="J35" s="19">
        <v>0</v>
      </c>
      <c r="K35" s="23">
        <f>SUM(B35:J35)</f>
        <v>27415.94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451101.38000000006</v>
      </c>
      <c r="C47" s="22">
        <f aca="true" t="shared" si="12" ref="C47:H47">+C48+C57</f>
        <v>698711.36</v>
      </c>
      <c r="D47" s="22">
        <f t="shared" si="12"/>
        <v>852846.03</v>
      </c>
      <c r="E47" s="22">
        <f t="shared" si="12"/>
        <v>411020.63</v>
      </c>
      <c r="F47" s="22">
        <f t="shared" si="12"/>
        <v>628800.0700000001</v>
      </c>
      <c r="G47" s="22">
        <f t="shared" si="12"/>
        <v>937187.91</v>
      </c>
      <c r="H47" s="22">
        <f t="shared" si="12"/>
        <v>394412.9</v>
      </c>
      <c r="I47" s="22">
        <f>+I48+I57</f>
        <v>123959.91</v>
      </c>
      <c r="J47" s="22">
        <f>+J48+J57</f>
        <v>327208.51999999996</v>
      </c>
      <c r="K47" s="22">
        <f>SUM(B47:J47)</f>
        <v>4825248.71</v>
      </c>
    </row>
    <row r="48" spans="1:11" ht="17.25" customHeight="1">
      <c r="A48" s="16" t="s">
        <v>113</v>
      </c>
      <c r="B48" s="23">
        <f>SUM(B49:B56)</f>
        <v>433029.79000000004</v>
      </c>
      <c r="C48" s="23">
        <f aca="true" t="shared" si="13" ref="C48:J48">SUM(C49:C56)</f>
        <v>675812.87</v>
      </c>
      <c r="D48" s="23">
        <f t="shared" si="13"/>
        <v>828139.93</v>
      </c>
      <c r="E48" s="23">
        <f t="shared" si="13"/>
        <v>389310.58</v>
      </c>
      <c r="F48" s="23">
        <f t="shared" si="13"/>
        <v>606160.55</v>
      </c>
      <c r="G48" s="23">
        <f t="shared" si="13"/>
        <v>908178.37</v>
      </c>
      <c r="H48" s="23">
        <f t="shared" si="13"/>
        <v>375056.89</v>
      </c>
      <c r="I48" s="23">
        <f t="shared" si="13"/>
        <v>123959.91</v>
      </c>
      <c r="J48" s="23">
        <f t="shared" si="13"/>
        <v>313677.89999999997</v>
      </c>
      <c r="K48" s="23">
        <f aca="true" t="shared" si="14" ref="K48:K57">SUM(B48:J48)</f>
        <v>4653326.790000001</v>
      </c>
    </row>
    <row r="49" spans="1:11" ht="17.25" customHeight="1">
      <c r="A49" s="34" t="s">
        <v>44</v>
      </c>
      <c r="B49" s="23">
        <f aca="true" t="shared" si="15" ref="B49:H49">ROUND(B30*B7,2)</f>
        <v>429738.15</v>
      </c>
      <c r="C49" s="23">
        <f t="shared" si="15"/>
        <v>669668.88</v>
      </c>
      <c r="D49" s="23">
        <f t="shared" si="15"/>
        <v>822997.03</v>
      </c>
      <c r="E49" s="23">
        <f t="shared" si="15"/>
        <v>386493.89</v>
      </c>
      <c r="F49" s="23">
        <f t="shared" si="15"/>
        <v>601913.97</v>
      </c>
      <c r="G49" s="23">
        <f t="shared" si="15"/>
        <v>902244.68</v>
      </c>
      <c r="H49" s="23">
        <f t="shared" si="15"/>
        <v>344513.64</v>
      </c>
      <c r="I49" s="23">
        <f>ROUND(I30*I7,2)</f>
        <v>122894.19</v>
      </c>
      <c r="J49" s="23">
        <f>ROUND(J30*J7,2)</f>
        <v>311460.86</v>
      </c>
      <c r="K49" s="23">
        <f t="shared" si="14"/>
        <v>4591925.290000001</v>
      </c>
    </row>
    <row r="50" spans="1:11" ht="17.25" customHeight="1">
      <c r="A50" s="34" t="s">
        <v>45</v>
      </c>
      <c r="B50" s="19">
        <v>0</v>
      </c>
      <c r="C50" s="23">
        <f>ROUND(C31*C7,2)</f>
        <v>1488.55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1488.55</v>
      </c>
    </row>
    <row r="51" spans="1:11" ht="17.25" customHeight="1">
      <c r="A51" s="67" t="s">
        <v>106</v>
      </c>
      <c r="B51" s="68">
        <f aca="true" t="shared" si="16" ref="B51:H51">ROUND(B32*B7,2)</f>
        <v>-800.04</v>
      </c>
      <c r="C51" s="68">
        <f t="shared" si="16"/>
        <v>-1118.28</v>
      </c>
      <c r="D51" s="68">
        <f t="shared" si="16"/>
        <v>-1242.86</v>
      </c>
      <c r="E51" s="68">
        <f t="shared" si="16"/>
        <v>-628.71</v>
      </c>
      <c r="F51" s="68">
        <f t="shared" si="16"/>
        <v>-1034.94</v>
      </c>
      <c r="G51" s="68">
        <f t="shared" si="16"/>
        <v>-1496.39</v>
      </c>
      <c r="H51" s="68">
        <f t="shared" si="16"/>
        <v>-587.73</v>
      </c>
      <c r="I51" s="19">
        <v>0</v>
      </c>
      <c r="J51" s="19">
        <v>0</v>
      </c>
      <c r="K51" s="68">
        <f>SUM(B51:J51)</f>
        <v>-6908.950000000001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27415.94</v>
      </c>
      <c r="I53" s="31">
        <f>+I35</f>
        <v>0</v>
      </c>
      <c r="J53" s="31">
        <f>+J35</f>
        <v>0</v>
      </c>
      <c r="K53" s="23">
        <f t="shared" si="14"/>
        <v>27415.94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18071.59</v>
      </c>
      <c r="C57" s="36">
        <v>22898.49</v>
      </c>
      <c r="D57" s="36">
        <v>24706.1</v>
      </c>
      <c r="E57" s="36">
        <v>21710.05</v>
      </c>
      <c r="F57" s="36">
        <v>22639.52</v>
      </c>
      <c r="G57" s="36">
        <v>29009.54</v>
      </c>
      <c r="H57" s="36">
        <v>19356.01</v>
      </c>
      <c r="I57" s="19">
        <v>0</v>
      </c>
      <c r="J57" s="36">
        <v>13530.62</v>
      </c>
      <c r="K57" s="36">
        <f t="shared" si="14"/>
        <v>171921.92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-58295.8</v>
      </c>
      <c r="C61" s="35">
        <f t="shared" si="17"/>
        <v>-90074.73</v>
      </c>
      <c r="D61" s="35">
        <f t="shared" si="17"/>
        <v>-84573.20000000001</v>
      </c>
      <c r="E61" s="35">
        <f t="shared" si="17"/>
        <v>-54426.47</v>
      </c>
      <c r="F61" s="35">
        <f t="shared" si="17"/>
        <v>-62149.65</v>
      </c>
      <c r="G61" s="35">
        <f t="shared" si="17"/>
        <v>-84311.05</v>
      </c>
      <c r="H61" s="35">
        <f t="shared" si="17"/>
        <v>-55594</v>
      </c>
      <c r="I61" s="35">
        <f t="shared" si="17"/>
        <v>-12175.48</v>
      </c>
      <c r="J61" s="35">
        <f t="shared" si="17"/>
        <v>-34583.8</v>
      </c>
      <c r="K61" s="35">
        <f>SUM(B61:J61)</f>
        <v>-536184.18</v>
      </c>
    </row>
    <row r="62" spans="1:11" ht="18.75" customHeight="1">
      <c r="A62" s="16" t="s">
        <v>75</v>
      </c>
      <c r="B62" s="35">
        <f aca="true" t="shared" si="18" ref="B62:J62">B63+B64+B65+B66+B67+B68</f>
        <v>-58295.8</v>
      </c>
      <c r="C62" s="35">
        <f t="shared" si="18"/>
        <v>-89968.8</v>
      </c>
      <c r="D62" s="35">
        <f t="shared" si="18"/>
        <v>-83493.6</v>
      </c>
      <c r="E62" s="35">
        <f t="shared" si="18"/>
        <v>-51015</v>
      </c>
      <c r="F62" s="35">
        <f t="shared" si="18"/>
        <v>-61769</v>
      </c>
      <c r="G62" s="35">
        <f t="shared" si="18"/>
        <v>-84299.2</v>
      </c>
      <c r="H62" s="35">
        <f t="shared" si="18"/>
        <v>-55594</v>
      </c>
      <c r="I62" s="35">
        <f t="shared" si="18"/>
        <v>-10054.8</v>
      </c>
      <c r="J62" s="35">
        <f t="shared" si="18"/>
        <v>-34583.8</v>
      </c>
      <c r="K62" s="35">
        <f aca="true" t="shared" si="19" ref="K62:K93">SUM(B62:J62)</f>
        <v>-529074</v>
      </c>
    </row>
    <row r="63" spans="1:11" ht="18.75" customHeight="1">
      <c r="A63" s="12" t="s">
        <v>76</v>
      </c>
      <c r="B63" s="35">
        <f>-ROUND(B9*$D$3,2)</f>
        <v>-58295.8</v>
      </c>
      <c r="C63" s="35">
        <f aca="true" t="shared" si="20" ref="C63:J63">-ROUND(C9*$D$3,2)</f>
        <v>-89968.8</v>
      </c>
      <c r="D63" s="35">
        <f t="shared" si="20"/>
        <v>-83493.6</v>
      </c>
      <c r="E63" s="35">
        <f t="shared" si="20"/>
        <v>-51015</v>
      </c>
      <c r="F63" s="35">
        <f t="shared" si="20"/>
        <v>-61769</v>
      </c>
      <c r="G63" s="35">
        <f t="shared" si="20"/>
        <v>-84299.2</v>
      </c>
      <c r="H63" s="35">
        <f t="shared" si="20"/>
        <v>-55594</v>
      </c>
      <c r="I63" s="35">
        <f t="shared" si="20"/>
        <v>-10054.8</v>
      </c>
      <c r="J63" s="35">
        <f t="shared" si="20"/>
        <v>-34583.8</v>
      </c>
      <c r="K63" s="35">
        <f t="shared" si="19"/>
        <v>-529074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4" customFormat="1" ht="18.75" customHeight="1">
      <c r="A69" s="65" t="s">
        <v>80</v>
      </c>
      <c r="B69" s="19">
        <v>0</v>
      </c>
      <c r="C69" s="68">
        <f aca="true" t="shared" si="21" ref="B69:J69">SUM(C70:C99)</f>
        <v>-105.93</v>
      </c>
      <c r="D69" s="68">
        <f t="shared" si="21"/>
        <v>-1079.6</v>
      </c>
      <c r="E69" s="68">
        <f t="shared" si="21"/>
        <v>-3411.47</v>
      </c>
      <c r="F69" s="68">
        <f t="shared" si="21"/>
        <v>-380.65</v>
      </c>
      <c r="G69" s="68">
        <f t="shared" si="21"/>
        <v>-11.85</v>
      </c>
      <c r="H69" s="19">
        <v>0</v>
      </c>
      <c r="I69" s="68">
        <f t="shared" si="21"/>
        <v>-2120.68</v>
      </c>
      <c r="J69" s="19">
        <v>0</v>
      </c>
      <c r="K69" s="68">
        <f t="shared" si="19"/>
        <v>-7110.18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-129.63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68">
        <f t="shared" si="19"/>
        <v>-3569.08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48">
        <v>-3411.47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>
        <f t="shared" si="19"/>
        <v>-3411.47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392805.5800000001</v>
      </c>
      <c r="C104" s="24">
        <f t="shared" si="22"/>
        <v>608636.6299999999</v>
      </c>
      <c r="D104" s="24">
        <f t="shared" si="22"/>
        <v>768272.8300000001</v>
      </c>
      <c r="E104" s="24">
        <f t="shared" si="22"/>
        <v>356594.16000000003</v>
      </c>
      <c r="F104" s="24">
        <f t="shared" si="22"/>
        <v>566650.42</v>
      </c>
      <c r="G104" s="24">
        <f t="shared" si="22"/>
        <v>852876.8600000001</v>
      </c>
      <c r="H104" s="24">
        <f t="shared" si="22"/>
        <v>338818.9</v>
      </c>
      <c r="I104" s="24">
        <f>+I105+I106</f>
        <v>111784.43000000001</v>
      </c>
      <c r="J104" s="24">
        <f>+J105+J106</f>
        <v>292624.72</v>
      </c>
      <c r="K104" s="48">
        <f>SUM(B104:J104)</f>
        <v>4289064.53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374733.99000000005</v>
      </c>
      <c r="C105" s="24">
        <f t="shared" si="23"/>
        <v>585738.1399999999</v>
      </c>
      <c r="D105" s="24">
        <f t="shared" si="23"/>
        <v>743566.7300000001</v>
      </c>
      <c r="E105" s="24">
        <f t="shared" si="23"/>
        <v>334884.11000000004</v>
      </c>
      <c r="F105" s="24">
        <f t="shared" si="23"/>
        <v>544010.9</v>
      </c>
      <c r="G105" s="24">
        <f t="shared" si="23"/>
        <v>823867.3200000001</v>
      </c>
      <c r="H105" s="24">
        <f t="shared" si="23"/>
        <v>319462.89</v>
      </c>
      <c r="I105" s="24">
        <f t="shared" si="23"/>
        <v>111784.43000000001</v>
      </c>
      <c r="J105" s="24">
        <f t="shared" si="23"/>
        <v>279094.1</v>
      </c>
      <c r="K105" s="48">
        <f>SUM(B105:J105)</f>
        <v>4117142.610000001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18071.59</v>
      </c>
      <c r="C106" s="24">
        <f t="shared" si="24"/>
        <v>22898.49</v>
      </c>
      <c r="D106" s="24">
        <f t="shared" si="24"/>
        <v>24706.1</v>
      </c>
      <c r="E106" s="24">
        <f t="shared" si="24"/>
        <v>21710.05</v>
      </c>
      <c r="F106" s="24">
        <f t="shared" si="24"/>
        <v>22639.52</v>
      </c>
      <c r="G106" s="24">
        <f t="shared" si="24"/>
        <v>29009.54</v>
      </c>
      <c r="H106" s="24">
        <f t="shared" si="24"/>
        <v>19356.01</v>
      </c>
      <c r="I106" s="19">
        <f t="shared" si="24"/>
        <v>0</v>
      </c>
      <c r="J106" s="24">
        <f t="shared" si="24"/>
        <v>13530.62</v>
      </c>
      <c r="K106" s="48">
        <f>SUM(B106:J106)</f>
        <v>171921.92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4289064.5200000005</v>
      </c>
      <c r="L112" s="54"/>
    </row>
    <row r="113" spans="1:11" ht="18.75" customHeight="1">
      <c r="A113" s="26" t="s">
        <v>71</v>
      </c>
      <c r="B113" s="27">
        <v>48927.79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48927.79</v>
      </c>
    </row>
    <row r="114" spans="1:11" ht="18.75" customHeight="1">
      <c r="A114" s="26" t="s">
        <v>72</v>
      </c>
      <c r="B114" s="27">
        <v>343877.79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343877.79</v>
      </c>
    </row>
    <row r="115" spans="1:11" ht="18.75" customHeight="1">
      <c r="A115" s="26" t="s">
        <v>73</v>
      </c>
      <c r="B115" s="40">
        <v>0</v>
      </c>
      <c r="C115" s="27">
        <f>+C104</f>
        <v>608636.6299999999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608636.6299999999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768272.8300000001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768272.8300000001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356594.16000000003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356594.16000000003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111350.13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111350.13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205749.97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205749.97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34122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34122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215428.31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215428.31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254689.34</v>
      </c>
      <c r="H122" s="40">
        <v>0</v>
      </c>
      <c r="I122" s="40">
        <v>0</v>
      </c>
      <c r="J122" s="40">
        <v>0</v>
      </c>
      <c r="K122" s="41">
        <f t="shared" si="25"/>
        <v>254689.34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25408.87</v>
      </c>
      <c r="H123" s="40">
        <v>0</v>
      </c>
      <c r="I123" s="40">
        <v>0</v>
      </c>
      <c r="J123" s="40">
        <v>0</v>
      </c>
      <c r="K123" s="41">
        <f t="shared" si="25"/>
        <v>25408.87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129475.37</v>
      </c>
      <c r="H124" s="40">
        <v>0</v>
      </c>
      <c r="I124" s="40">
        <v>0</v>
      </c>
      <c r="J124" s="40">
        <v>0</v>
      </c>
      <c r="K124" s="41">
        <f t="shared" si="25"/>
        <v>129475.37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116058.47</v>
      </c>
      <c r="H125" s="40">
        <v>0</v>
      </c>
      <c r="I125" s="40">
        <v>0</v>
      </c>
      <c r="J125" s="40">
        <v>0</v>
      </c>
      <c r="K125" s="41">
        <f t="shared" si="25"/>
        <v>116058.47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327244.81</v>
      </c>
      <c r="H126" s="40">
        <v>0</v>
      </c>
      <c r="I126" s="40">
        <v>0</v>
      </c>
      <c r="J126" s="40">
        <v>0</v>
      </c>
      <c r="K126" s="41">
        <f t="shared" si="25"/>
        <v>327244.81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120698.82</v>
      </c>
      <c r="I127" s="40">
        <v>0</v>
      </c>
      <c r="J127" s="40">
        <v>0</v>
      </c>
      <c r="K127" s="41">
        <f t="shared" si="25"/>
        <v>120698.82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218120.08</v>
      </c>
      <c r="I128" s="40">
        <v>0</v>
      </c>
      <c r="J128" s="40">
        <v>0</v>
      </c>
      <c r="K128" s="41">
        <f t="shared" si="25"/>
        <v>218120.08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111784.43</v>
      </c>
      <c r="J129" s="40">
        <v>0</v>
      </c>
      <c r="K129" s="41">
        <f t="shared" si="25"/>
        <v>111784.43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292624.72</v>
      </c>
      <c r="K130" s="44">
        <f t="shared" si="25"/>
        <v>292624.72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2016-06-07T19:42:47Z</dcterms:modified>
  <cp:category/>
  <cp:version/>
  <cp:contentType/>
  <cp:contentStatus/>
</cp:coreProperties>
</file>