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<sst xmlns="http://schemas.openxmlformats.org/spreadsheetml/2006/main" count="134" uniqueCount="134">
  <si>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</si>
  <si>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</si>
  <si>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</si>
  <si>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</si>
  <si>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</si>
  <si>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</si>
  <si>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</si>
  <si>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</si>
  <si>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</si>
  <si>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</si>
  <si>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</si>
  <si>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</si>
  <si>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</si>
  <si>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</si>
  <si>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</si>
  <si>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</si>
  <si>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</si>
  <si>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</si>
  <si>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</si>
  <si>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</si>
  <si>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</si>
  <si>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</si>
  <si>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</si>
  <si>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</si>
  <si>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</si>
  <si>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</si>
  <si>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</si>
  <si>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</si>
  <si>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</si>
  <si>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</si>
  <si>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</si>
  <si>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</si>
  <si>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</si>
  <si>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</si>
  <si>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</si>
  <si>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</si>
  <si>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</si>
  <si>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</si>
  <si>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</si>
  <si>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</si>
  <si>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</si>
  <si>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</si>
  <si>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</si>
  <si>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</si>
  <si>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</si>
  <si>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</si>
  <si>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</si>
  <si>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</si>
  <si>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</si>
  <si>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</si>
  <si>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</si>
  <si>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</si>
  <si>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</si>
  <si>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</si>
  <si>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</si>
  <si>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</si>
  <si>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</si>
  <si>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</si>
  <si>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</si>
  <si>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</si>
  <si>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</si>
  <si>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</si>
  <si>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</si>
  <si>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</si>
  <si>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</si>
  <si>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</si>
  <si>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</si>
  <si>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</si>
  <si>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</si>
  <si>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</si>
  <si>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</si>
  <si>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</si>
  <si>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</si>
  <si>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</si>
  <si>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</si>
  <si>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</si>
  <si>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</si>
  <si>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</si>
  <si>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</si>
  <si>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</si>
  <si>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</si>
  <si>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</si>
  <si>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</si>
  <si>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</si>
  <si>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</si>
  <si>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</si>
  <si>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</si>
  <si>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</si>
  <si>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</si>
  <si>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</si>
  <si>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</si>
  <si>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</si>
  <si>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</si>
  <si>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</si>
  <si>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</si>
  <si>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</si>
  <si>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</si>
  <si>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</si>
  <si>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</si>
  <si>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</si>
  <si>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</si>
  <si>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</si>
  <si>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</si>
  <si>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</si>
  <si>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</si>
  <si>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</si>
  <si>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</si>
  <si>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</si>
  <si>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</si>
  <si>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</si>
  <si>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</si>
  <si>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</si>
  <si>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</si>
  <si>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</si>
  <si>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</si>
  <si>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</si>
  <si>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</si>
  <si>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</si>
  <si>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</si>
  <si>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</si>
  <si>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</si>
  <si>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</si>
  <si>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</si>
  <si>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</si>
  <si>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</si>
  <si>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</si>
  <si>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</si>
  <si>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</si>
  <si>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</si>
  <si>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</si>
  <si>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</si>
  <si>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</si>
  <si>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</si>
  <si>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28/05/16 - VENCIMENTO 03/06/16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</si>
</sst>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297806</v>
      </c>
      <c r="C7" s="9">
        <f t="shared" si="0"/>
        <v>385338</v>
      </c>
      <c r="D7" s="9">
        <f t="shared" si="0"/>
        <v>445868</v>
      </c>
      <c r="E7" s="9">
        <f t="shared" si="0"/>
        <v>247465</v>
      </c>
      <c r="F7" s="9">
        <f t="shared" si="0"/>
        <v>366804</v>
      </c>
      <c r="G7" s="9">
        <f t="shared" si="0"/>
        <v>585684</v>
      </c>
      <c r="H7" s="9">
        <f t="shared" si="0"/>
        <v>232793</v>
      </c>
      <c r="I7" s="9">
        <f t="shared" si="0"/>
        <v>53615</v>
      </c>
      <c r="J7" s="9">
        <f t="shared" si="0"/>
        <v>175481</v>
      </c>
      <c r="K7" s="9">
        <f t="shared" si="0"/>
        <v>2790854</v>
      </c>
      <c r="L7" s="52"/>
    </row>
    <row r="8" spans="1:11" ht="17.25" customHeight="1">
      <c r="A8" s="10" t="s">
        <v>99</v>
      </c>
      <c r="B8" s="11">
        <f>B9+B12+B16</f>
        <v>145025</v>
      </c>
      <c r="C8" s="11">
        <f aca="true" t="shared" si="1" ref="C8:J8">C9+C12+C16</f>
        <v>196491</v>
      </c>
      <c r="D8" s="11">
        <f t="shared" si="1"/>
        <v>218026</v>
      </c>
      <c r="E8" s="11">
        <f t="shared" si="1"/>
        <v>127268</v>
      </c>
      <c r="F8" s="11">
        <f t="shared" si="1"/>
        <v>175750</v>
      </c>
      <c r="G8" s="11">
        <f t="shared" si="1"/>
        <v>284692</v>
      </c>
      <c r="H8" s="11">
        <f t="shared" si="1"/>
        <v>128389</v>
      </c>
      <c r="I8" s="11">
        <f t="shared" si="1"/>
        <v>24786</v>
      </c>
      <c r="J8" s="11">
        <f t="shared" si="1"/>
        <v>84154</v>
      </c>
      <c r="K8" s="11">
        <f>SUM(B8:J8)</f>
        <v>1384581</v>
      </c>
    </row>
    <row r="9" spans="1:11" ht="17.25" customHeight="1">
      <c r="A9" s="15" t="s">
        <v>17</v>
      </c>
      <c r="B9" s="13">
        <f>+B10+B11</f>
        <v>23425</v>
      </c>
      <c r="C9" s="13">
        <f aca="true" t="shared" si="2" ref="C9:J9">+C10+C11</f>
        <v>34968</v>
      </c>
      <c r="D9" s="13">
        <f t="shared" si="2"/>
        <v>33658</v>
      </c>
      <c r="E9" s="13">
        <f t="shared" si="2"/>
        <v>21636</v>
      </c>
      <c r="F9" s="13">
        <f t="shared" si="2"/>
        <v>23164</v>
      </c>
      <c r="G9" s="13">
        <f t="shared" si="2"/>
        <v>28250</v>
      </c>
      <c r="H9" s="13">
        <f t="shared" si="2"/>
        <v>23819</v>
      </c>
      <c r="I9" s="13">
        <f t="shared" si="2"/>
        <v>4874</v>
      </c>
      <c r="J9" s="13">
        <f t="shared" si="2"/>
        <v>11813</v>
      </c>
      <c r="K9" s="11">
        <f>SUM(B9:J9)</f>
        <v>205607</v>
      </c>
    </row>
    <row r="10" spans="1:11" ht="17.25" customHeight="1">
      <c r="A10" s="29" t="s">
        <v>18</v>
      </c>
      <c r="B10" s="13">
        <v>23425</v>
      </c>
      <c r="C10" s="13">
        <v>34968</v>
      </c>
      <c r="D10" s="13">
        <v>33658</v>
      </c>
      <c r="E10" s="13">
        <v>21636</v>
      </c>
      <c r="F10" s="13">
        <v>23164</v>
      </c>
      <c r="G10" s="13">
        <v>28250</v>
      </c>
      <c r="H10" s="13">
        <v>23819</v>
      </c>
      <c r="I10" s="13">
        <v>4874</v>
      </c>
      <c r="J10" s="13">
        <v>11813</v>
      </c>
      <c r="K10" s="11">
        <f>SUM(B10:J10)</f>
        <v>205607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105966</v>
      </c>
      <c r="C12" s="17">
        <f t="shared" si="3"/>
        <v>142452</v>
      </c>
      <c r="D12" s="17">
        <f t="shared" si="3"/>
        <v>161758</v>
      </c>
      <c r="E12" s="17">
        <f t="shared" si="3"/>
        <v>92529</v>
      </c>
      <c r="F12" s="17">
        <f t="shared" si="3"/>
        <v>131091</v>
      </c>
      <c r="G12" s="17">
        <f t="shared" si="3"/>
        <v>219656</v>
      </c>
      <c r="H12" s="17">
        <f t="shared" si="3"/>
        <v>92628</v>
      </c>
      <c r="I12" s="17">
        <f t="shared" si="3"/>
        <v>17022</v>
      </c>
      <c r="J12" s="17">
        <f t="shared" si="3"/>
        <v>62950</v>
      </c>
      <c r="K12" s="11">
        <f aca="true" t="shared" si="4" ref="K12:K27">SUM(B12:J12)</f>
        <v>1026052</v>
      </c>
    </row>
    <row r="13" spans="1:13" ht="17.25" customHeight="1">
      <c r="A13" s="14" t="s">
        <v>20</v>
      </c>
      <c r="B13" s="13">
        <v>53511</v>
      </c>
      <c r="C13" s="13">
        <v>77597</v>
      </c>
      <c r="D13" s="13">
        <v>88441</v>
      </c>
      <c r="E13" s="13">
        <v>50484</v>
      </c>
      <c r="F13" s="13">
        <v>67460</v>
      </c>
      <c r="G13" s="13">
        <v>103672</v>
      </c>
      <c r="H13" s="13">
        <v>44615</v>
      </c>
      <c r="I13" s="13">
        <v>10273</v>
      </c>
      <c r="J13" s="13">
        <v>34188</v>
      </c>
      <c r="K13" s="11">
        <f t="shared" si="4"/>
        <v>530241</v>
      </c>
      <c r="L13" s="52"/>
      <c r="M13" s="53"/>
    </row>
    <row r="14" spans="1:12" ht="17.25" customHeight="1">
      <c r="A14" s="14" t="s">
        <v>21</v>
      </c>
      <c r="B14" s="13">
        <v>49883</v>
      </c>
      <c r="C14" s="13">
        <v>61066</v>
      </c>
      <c r="D14" s="13">
        <v>70156</v>
      </c>
      <c r="E14" s="13">
        <v>39790</v>
      </c>
      <c r="F14" s="13">
        <v>61223</v>
      </c>
      <c r="G14" s="13">
        <v>112450</v>
      </c>
      <c r="H14" s="13">
        <v>45221</v>
      </c>
      <c r="I14" s="13">
        <v>6299</v>
      </c>
      <c r="J14" s="13">
        <v>27743</v>
      </c>
      <c r="K14" s="11">
        <f t="shared" si="4"/>
        <v>473831</v>
      </c>
      <c r="L14" s="52"/>
    </row>
    <row r="15" spans="1:11" ht="17.25" customHeight="1">
      <c r="A15" s="14" t="s">
        <v>22</v>
      </c>
      <c r="B15" s="13">
        <v>2572</v>
      </c>
      <c r="C15" s="13">
        <v>3789</v>
      </c>
      <c r="D15" s="13">
        <v>3161</v>
      </c>
      <c r="E15" s="13">
        <v>2255</v>
      </c>
      <c r="F15" s="13">
        <v>2408</v>
      </c>
      <c r="G15" s="13">
        <v>3534</v>
      </c>
      <c r="H15" s="13">
        <v>2792</v>
      </c>
      <c r="I15" s="13">
        <v>450</v>
      </c>
      <c r="J15" s="13">
        <v>1019</v>
      </c>
      <c r="K15" s="11">
        <f t="shared" si="4"/>
        <v>21980</v>
      </c>
    </row>
    <row r="16" spans="1:11" ht="17.25" customHeight="1">
      <c r="A16" s="15" t="s">
        <v>95</v>
      </c>
      <c r="B16" s="13">
        <f>B17+B18+B19</f>
        <v>15634</v>
      </c>
      <c r="C16" s="13">
        <f aca="true" t="shared" si="5" ref="C16:J16">C17+C18+C19</f>
        <v>19071</v>
      </c>
      <c r="D16" s="13">
        <f t="shared" si="5"/>
        <v>22610</v>
      </c>
      <c r="E16" s="13">
        <f t="shared" si="5"/>
        <v>13103</v>
      </c>
      <c r="F16" s="13">
        <f t="shared" si="5"/>
        <v>21495</v>
      </c>
      <c r="G16" s="13">
        <f t="shared" si="5"/>
        <v>36786</v>
      </c>
      <c r="H16" s="13">
        <f t="shared" si="5"/>
        <v>11942</v>
      </c>
      <c r="I16" s="13">
        <f t="shared" si="5"/>
        <v>2890</v>
      </c>
      <c r="J16" s="13">
        <f t="shared" si="5"/>
        <v>9391</v>
      </c>
      <c r="K16" s="11">
        <f t="shared" si="4"/>
        <v>152922</v>
      </c>
    </row>
    <row r="17" spans="1:11" ht="17.25" customHeight="1">
      <c r="A17" s="14" t="s">
        <v>96</v>
      </c>
      <c r="B17" s="13">
        <v>10123</v>
      </c>
      <c r="C17" s="13">
        <v>13373</v>
      </c>
      <c r="D17" s="13">
        <v>14594</v>
      </c>
      <c r="E17" s="13">
        <v>8640</v>
      </c>
      <c r="F17" s="13">
        <v>13617</v>
      </c>
      <c r="G17" s="13">
        <v>21867</v>
      </c>
      <c r="H17" s="13">
        <v>7794</v>
      </c>
      <c r="I17" s="13">
        <v>2010</v>
      </c>
      <c r="J17" s="13">
        <v>5967</v>
      </c>
      <c r="K17" s="11">
        <f t="shared" si="4"/>
        <v>97985</v>
      </c>
    </row>
    <row r="18" spans="1:11" ht="17.25" customHeight="1">
      <c r="A18" s="14" t="s">
        <v>97</v>
      </c>
      <c r="B18" s="13">
        <v>4692</v>
      </c>
      <c r="C18" s="13">
        <v>4610</v>
      </c>
      <c r="D18" s="13">
        <v>7112</v>
      </c>
      <c r="E18" s="13">
        <v>3876</v>
      </c>
      <c r="F18" s="13">
        <v>7133</v>
      </c>
      <c r="G18" s="13">
        <v>13742</v>
      </c>
      <c r="H18" s="13">
        <v>3492</v>
      </c>
      <c r="I18" s="13">
        <v>737</v>
      </c>
      <c r="J18" s="13">
        <v>3052</v>
      </c>
      <c r="K18" s="11">
        <f t="shared" si="4"/>
        <v>48446</v>
      </c>
    </row>
    <row r="19" spans="1:11" ht="17.25" customHeight="1">
      <c r="A19" s="14" t="s">
        <v>98</v>
      </c>
      <c r="B19" s="13">
        <v>819</v>
      </c>
      <c r="C19" s="13">
        <v>1088</v>
      </c>
      <c r="D19" s="13">
        <v>904</v>
      </c>
      <c r="E19" s="13">
        <v>587</v>
      </c>
      <c r="F19" s="13">
        <v>745</v>
      </c>
      <c r="G19" s="13">
        <v>1177</v>
      </c>
      <c r="H19" s="13">
        <v>656</v>
      </c>
      <c r="I19" s="13">
        <v>143</v>
      </c>
      <c r="J19" s="13">
        <v>372</v>
      </c>
      <c r="K19" s="11">
        <f t="shared" si="4"/>
        <v>6491</v>
      </c>
    </row>
    <row r="20" spans="1:11" ht="17.25" customHeight="1">
      <c r="A20" s="16" t="s">
        <v>23</v>
      </c>
      <c r="B20" s="11">
        <f>+B21+B22+B23</f>
        <v>80588</v>
      </c>
      <c r="C20" s="11">
        <f aca="true" t="shared" si="6" ref="C20:J20">+C21+C22+C23</f>
        <v>91045</v>
      </c>
      <c r="D20" s="11">
        <f t="shared" si="6"/>
        <v>117348</v>
      </c>
      <c r="E20" s="11">
        <f t="shared" si="6"/>
        <v>61388</v>
      </c>
      <c r="F20" s="11">
        <f t="shared" si="6"/>
        <v>109981</v>
      </c>
      <c r="G20" s="11">
        <f t="shared" si="6"/>
        <v>195984</v>
      </c>
      <c r="H20" s="11">
        <f t="shared" si="6"/>
        <v>59396</v>
      </c>
      <c r="I20" s="11">
        <f t="shared" si="6"/>
        <v>14338</v>
      </c>
      <c r="J20" s="11">
        <f t="shared" si="6"/>
        <v>43023</v>
      </c>
      <c r="K20" s="11">
        <f t="shared" si="4"/>
        <v>773091</v>
      </c>
    </row>
    <row r="21" spans="1:12" ht="17.25" customHeight="1">
      <c r="A21" s="12" t="s">
        <v>24</v>
      </c>
      <c r="B21" s="13">
        <v>44337</v>
      </c>
      <c r="C21" s="13">
        <v>54847</v>
      </c>
      <c r="D21" s="13">
        <v>70343</v>
      </c>
      <c r="E21" s="13">
        <v>36858</v>
      </c>
      <c r="F21" s="13">
        <v>61024</v>
      </c>
      <c r="G21" s="13">
        <v>97686</v>
      </c>
      <c r="H21" s="13">
        <v>32640</v>
      </c>
      <c r="I21" s="13">
        <v>9260</v>
      </c>
      <c r="J21" s="13">
        <v>25048</v>
      </c>
      <c r="K21" s="11">
        <f t="shared" si="4"/>
        <v>432043</v>
      </c>
      <c r="L21" s="52"/>
    </row>
    <row r="22" spans="1:12" ht="17.25" customHeight="1">
      <c r="A22" s="12" t="s">
        <v>25</v>
      </c>
      <c r="B22" s="13">
        <v>34942</v>
      </c>
      <c r="C22" s="13">
        <v>34584</v>
      </c>
      <c r="D22" s="13">
        <v>45442</v>
      </c>
      <c r="E22" s="13">
        <v>23639</v>
      </c>
      <c r="F22" s="13">
        <v>47595</v>
      </c>
      <c r="G22" s="13">
        <v>96037</v>
      </c>
      <c r="H22" s="13">
        <v>25718</v>
      </c>
      <c r="I22" s="13">
        <v>4843</v>
      </c>
      <c r="J22" s="13">
        <v>17449</v>
      </c>
      <c r="K22" s="11">
        <f t="shared" si="4"/>
        <v>330249</v>
      </c>
      <c r="L22" s="52"/>
    </row>
    <row r="23" spans="1:11" ht="17.25" customHeight="1">
      <c r="A23" s="12" t="s">
        <v>26</v>
      </c>
      <c r="B23" s="13">
        <v>1309</v>
      </c>
      <c r="C23" s="13">
        <v>1614</v>
      </c>
      <c r="D23" s="13">
        <v>1563</v>
      </c>
      <c r="E23" s="13">
        <v>891</v>
      </c>
      <c r="F23" s="13">
        <v>1362</v>
      </c>
      <c r="G23" s="13">
        <v>2261</v>
      </c>
      <c r="H23" s="13">
        <v>1038</v>
      </c>
      <c r="I23" s="13">
        <v>235</v>
      </c>
      <c r="J23" s="13">
        <v>526</v>
      </c>
      <c r="K23" s="11">
        <f t="shared" si="4"/>
        <v>10799</v>
      </c>
    </row>
    <row r="24" spans="1:11" ht="17.25" customHeight="1">
      <c r="A24" s="16" t="s">
        <v>27</v>
      </c>
      <c r="B24" s="13">
        <f>+B25+B26</f>
        <v>72193</v>
      </c>
      <c r="C24" s="13">
        <f aca="true" t="shared" si="7" ref="C24:J24">+C25+C26</f>
        <v>97802</v>
      </c>
      <c r="D24" s="13">
        <f t="shared" si="7"/>
        <v>110494</v>
      </c>
      <c r="E24" s="13">
        <f t="shared" si="7"/>
        <v>58809</v>
      </c>
      <c r="F24" s="13">
        <f t="shared" si="7"/>
        <v>81073</v>
      </c>
      <c r="G24" s="13">
        <f t="shared" si="7"/>
        <v>105008</v>
      </c>
      <c r="H24" s="13">
        <f t="shared" si="7"/>
        <v>43497</v>
      </c>
      <c r="I24" s="13">
        <f t="shared" si="7"/>
        <v>14491</v>
      </c>
      <c r="J24" s="13">
        <f t="shared" si="7"/>
        <v>48304</v>
      </c>
      <c r="K24" s="11">
        <f t="shared" si="4"/>
        <v>631671</v>
      </c>
    </row>
    <row r="25" spans="1:12" ht="17.25" customHeight="1">
      <c r="A25" s="12" t="s">
        <v>131</v>
      </c>
      <c r="B25" s="13">
        <v>38167</v>
      </c>
      <c r="C25" s="13">
        <v>54211</v>
      </c>
      <c r="D25" s="13">
        <v>65786</v>
      </c>
      <c r="E25" s="13">
        <v>34668</v>
      </c>
      <c r="F25" s="13">
        <v>44491</v>
      </c>
      <c r="G25" s="13">
        <v>52806</v>
      </c>
      <c r="H25" s="13">
        <v>23882</v>
      </c>
      <c r="I25" s="13">
        <v>9923</v>
      </c>
      <c r="J25" s="13">
        <v>27938</v>
      </c>
      <c r="K25" s="11">
        <f t="shared" si="4"/>
        <v>351872</v>
      </c>
      <c r="L25" s="52"/>
    </row>
    <row r="26" spans="1:12" ht="17.25" customHeight="1">
      <c r="A26" s="12" t="s">
        <v>132</v>
      </c>
      <c r="B26" s="13">
        <v>34026</v>
      </c>
      <c r="C26" s="13">
        <v>43591</v>
      </c>
      <c r="D26" s="13">
        <v>44708</v>
      </c>
      <c r="E26" s="13">
        <v>24141</v>
      </c>
      <c r="F26" s="13">
        <v>36582</v>
      </c>
      <c r="G26" s="13">
        <v>52202</v>
      </c>
      <c r="H26" s="13">
        <v>19615</v>
      </c>
      <c r="I26" s="13">
        <v>4568</v>
      </c>
      <c r="J26" s="13">
        <v>20366</v>
      </c>
      <c r="K26" s="11">
        <f t="shared" si="4"/>
        <v>279799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1511</v>
      </c>
      <c r="I27" s="11">
        <v>0</v>
      </c>
      <c r="J27" s="11">
        <v>0</v>
      </c>
      <c r="K27" s="11">
        <f t="shared" si="4"/>
        <v>1511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25606.66</v>
      </c>
      <c r="I35" s="19">
        <v>0</v>
      </c>
      <c r="J35" s="19">
        <v>0</v>
      </c>
      <c r="K35" s="23">
        <f>SUM(B35:J35)</f>
        <v>25606.66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788567.01</v>
      </c>
      <c r="C47" s="22">
        <f aca="true" t="shared" si="12" ref="C47:H47">+C48+C57</f>
        <v>1159994.6700000002</v>
      </c>
      <c r="D47" s="22">
        <f t="shared" si="12"/>
        <v>1505086.8800000001</v>
      </c>
      <c r="E47" s="22">
        <f t="shared" si="12"/>
        <v>720833.9</v>
      </c>
      <c r="F47" s="22">
        <f t="shared" si="12"/>
        <v>1028855.79</v>
      </c>
      <c r="G47" s="22">
        <f t="shared" si="12"/>
        <v>1411391.3800000001</v>
      </c>
      <c r="H47" s="22">
        <f t="shared" si="12"/>
        <v>675309.9100000001</v>
      </c>
      <c r="I47" s="22">
        <f>+I48+I57</f>
        <v>257286.44</v>
      </c>
      <c r="J47" s="22">
        <f>+J48+J57</f>
        <v>513411.77999999997</v>
      </c>
      <c r="K47" s="22">
        <f>SUM(B47:J47)</f>
        <v>8060737.760000001</v>
      </c>
    </row>
    <row r="48" spans="1:11" ht="17.25" customHeight="1">
      <c r="A48" s="16" t="s">
        <v>113</v>
      </c>
      <c r="B48" s="23">
        <f>SUM(B49:B56)</f>
        <v>770495.42</v>
      </c>
      <c r="C48" s="23">
        <f aca="true" t="shared" si="13" ref="C48:J48">SUM(C49:C56)</f>
        <v>1137096.1800000002</v>
      </c>
      <c r="D48" s="23">
        <f t="shared" si="13"/>
        <v>1480380.78</v>
      </c>
      <c r="E48" s="23">
        <f t="shared" si="13"/>
        <v>699123.85</v>
      </c>
      <c r="F48" s="23">
        <f t="shared" si="13"/>
        <v>1006216.27</v>
      </c>
      <c r="G48" s="23">
        <f t="shared" si="13"/>
        <v>1382381.84</v>
      </c>
      <c r="H48" s="23">
        <f t="shared" si="13"/>
        <v>655953.9000000001</v>
      </c>
      <c r="I48" s="23">
        <f t="shared" si="13"/>
        <v>257286.44</v>
      </c>
      <c r="J48" s="23">
        <f t="shared" si="13"/>
        <v>499881.16</v>
      </c>
      <c r="K48" s="23">
        <f aca="true" t="shared" si="14" ref="K48:K57">SUM(B48:J48)</f>
        <v>7888815.840000001</v>
      </c>
    </row>
    <row r="49" spans="1:11" ht="17.25" customHeight="1">
      <c r="A49" s="34" t="s">
        <v>44</v>
      </c>
      <c r="B49" s="23">
        <f aca="true" t="shared" si="15" ref="B49:H49">ROUND(B30*B7,2)</f>
        <v>767833.21</v>
      </c>
      <c r="C49" s="23">
        <f t="shared" si="15"/>
        <v>1130697.29</v>
      </c>
      <c r="D49" s="23">
        <f t="shared" si="15"/>
        <v>1476224.36</v>
      </c>
      <c r="E49" s="23">
        <f t="shared" si="15"/>
        <v>696811.95</v>
      </c>
      <c r="F49" s="23">
        <f t="shared" si="15"/>
        <v>1002658.73</v>
      </c>
      <c r="G49" s="23">
        <f t="shared" si="15"/>
        <v>1377235.93</v>
      </c>
      <c r="H49" s="23">
        <f t="shared" si="15"/>
        <v>627703.05</v>
      </c>
      <c r="I49" s="23">
        <f>ROUND(I30*I7,2)</f>
        <v>256220.72</v>
      </c>
      <c r="J49" s="23">
        <f>ROUND(J30*J7,2)</f>
        <v>497664.12</v>
      </c>
      <c r="K49" s="23">
        <f t="shared" si="14"/>
        <v>7833049.36</v>
      </c>
    </row>
    <row r="50" spans="1:11" ht="17.25" customHeight="1">
      <c r="A50" s="34" t="s">
        <v>45</v>
      </c>
      <c r="B50" s="19">
        <v>0</v>
      </c>
      <c r="C50" s="23">
        <f>ROUND(C31*C7,2)</f>
        <v>2513.33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2513.33</v>
      </c>
    </row>
    <row r="51" spans="1:11" ht="17.25" customHeight="1">
      <c r="A51" s="67" t="s">
        <v>106</v>
      </c>
      <c r="B51" s="68">
        <f aca="true" t="shared" si="16" ref="B51:H51">ROUND(B32*B7,2)</f>
        <v>-1429.47</v>
      </c>
      <c r="C51" s="68">
        <f t="shared" si="16"/>
        <v>-1888.16</v>
      </c>
      <c r="D51" s="68">
        <f t="shared" si="16"/>
        <v>-2229.34</v>
      </c>
      <c r="E51" s="68">
        <f t="shared" si="16"/>
        <v>-1133.5</v>
      </c>
      <c r="F51" s="68">
        <f t="shared" si="16"/>
        <v>-1723.98</v>
      </c>
      <c r="G51" s="68">
        <f t="shared" si="16"/>
        <v>-2284.17</v>
      </c>
      <c r="H51" s="68">
        <f t="shared" si="16"/>
        <v>-1070.85</v>
      </c>
      <c r="I51" s="19">
        <v>0</v>
      </c>
      <c r="J51" s="19">
        <v>0</v>
      </c>
      <c r="K51" s="68">
        <f>SUM(B51:J51)</f>
        <v>-11759.470000000001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25606.66</v>
      </c>
      <c r="I53" s="31">
        <f>+I35</f>
        <v>0</v>
      </c>
      <c r="J53" s="31">
        <f>+J35</f>
        <v>0</v>
      </c>
      <c r="K53" s="23">
        <f t="shared" si="14"/>
        <v>25606.66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-89015</v>
      </c>
      <c r="C61" s="35">
        <f t="shared" si="17"/>
        <v>-132984.33</v>
      </c>
      <c r="D61" s="35">
        <f t="shared" si="17"/>
        <v>-128980</v>
      </c>
      <c r="E61" s="35">
        <f t="shared" si="17"/>
        <v>-88199.72</v>
      </c>
      <c r="F61" s="35">
        <f t="shared" si="17"/>
        <v>-88403.84999999999</v>
      </c>
      <c r="G61" s="35">
        <f t="shared" si="17"/>
        <v>-107361.85</v>
      </c>
      <c r="H61" s="35">
        <f t="shared" si="17"/>
        <v>-90512.2</v>
      </c>
      <c r="I61" s="35">
        <f t="shared" si="17"/>
        <v>-20641.88</v>
      </c>
      <c r="J61" s="35">
        <f t="shared" si="17"/>
        <v>-44889.4</v>
      </c>
      <c r="K61" s="35">
        <f>SUM(B61:J61)</f>
        <v>-790988.2299999999</v>
      </c>
    </row>
    <row r="62" spans="1:11" ht="18.75" customHeight="1">
      <c r="A62" s="16" t="s">
        <v>75</v>
      </c>
      <c r="B62" s="35">
        <f aca="true" t="shared" si="18" ref="B62:J62">B63+B64+B65+B66+B67+B68</f>
        <v>-89015</v>
      </c>
      <c r="C62" s="35">
        <f t="shared" si="18"/>
        <v>-132878.4</v>
      </c>
      <c r="D62" s="35">
        <f t="shared" si="18"/>
        <v>-127900.4</v>
      </c>
      <c r="E62" s="35">
        <f t="shared" si="18"/>
        <v>-82216.8</v>
      </c>
      <c r="F62" s="35">
        <f t="shared" si="18"/>
        <v>-88023.2</v>
      </c>
      <c r="G62" s="35">
        <f t="shared" si="18"/>
        <v>-107350</v>
      </c>
      <c r="H62" s="35">
        <f t="shared" si="18"/>
        <v>-90512.2</v>
      </c>
      <c r="I62" s="35">
        <f t="shared" si="18"/>
        <v>-18521.2</v>
      </c>
      <c r="J62" s="35">
        <f t="shared" si="18"/>
        <v>-44889.4</v>
      </c>
      <c r="K62" s="35">
        <f aca="true" t="shared" si="19" ref="K62:K93">SUM(B62:J62)</f>
        <v>-781306.6</v>
      </c>
    </row>
    <row r="63" spans="1:11" ht="18.75" customHeight="1">
      <c r="A63" s="12" t="s">
        <v>76</v>
      </c>
      <c r="B63" s="35">
        <f>-ROUND(B9*$D$3,2)</f>
        <v>-89015</v>
      </c>
      <c r="C63" s="35">
        <f aca="true" t="shared" si="20" ref="C63:J63">-ROUND(C9*$D$3,2)</f>
        <v>-132878.4</v>
      </c>
      <c r="D63" s="35">
        <f t="shared" si="20"/>
        <v>-127900.4</v>
      </c>
      <c r="E63" s="35">
        <f t="shared" si="20"/>
        <v>-82216.8</v>
      </c>
      <c r="F63" s="35">
        <f t="shared" si="20"/>
        <v>-88023.2</v>
      </c>
      <c r="G63" s="35">
        <f t="shared" si="20"/>
        <v>-107350</v>
      </c>
      <c r="H63" s="35">
        <f t="shared" si="20"/>
        <v>-90512.2</v>
      </c>
      <c r="I63" s="35">
        <f t="shared" si="20"/>
        <v>-18521.2</v>
      </c>
      <c r="J63" s="35">
        <f t="shared" si="20"/>
        <v>-44889.4</v>
      </c>
      <c r="K63" s="35">
        <f t="shared" si="19"/>
        <v>-781306.6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-105.93</v>
      </c>
      <c r="D69" s="68">
        <f t="shared" si="21"/>
        <v>-1079.6</v>
      </c>
      <c r="E69" s="68">
        <f t="shared" si="21"/>
        <v>-5982.92</v>
      </c>
      <c r="F69" s="68">
        <f t="shared" si="21"/>
        <v>-380.65</v>
      </c>
      <c r="G69" s="68">
        <f t="shared" si="21"/>
        <v>-11.85</v>
      </c>
      <c r="H69" s="19">
        <v>0</v>
      </c>
      <c r="I69" s="68">
        <f t="shared" si="21"/>
        <v>-2120.68</v>
      </c>
      <c r="J69" s="19">
        <v>0</v>
      </c>
      <c r="K69" s="68">
        <f t="shared" si="19"/>
        <v>-9681.63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-5982.92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19"/>
        <v>-5982.92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699552.01</v>
      </c>
      <c r="C104" s="24">
        <f t="shared" si="22"/>
        <v>1027010.3400000001</v>
      </c>
      <c r="D104" s="24">
        <f t="shared" si="22"/>
        <v>1376106.8800000001</v>
      </c>
      <c r="E104" s="24">
        <f t="shared" si="22"/>
        <v>632634.1799999999</v>
      </c>
      <c r="F104" s="24">
        <f t="shared" si="22"/>
        <v>940451.9400000001</v>
      </c>
      <c r="G104" s="24">
        <f t="shared" si="22"/>
        <v>1304029.53</v>
      </c>
      <c r="H104" s="24">
        <f t="shared" si="22"/>
        <v>584797.7100000002</v>
      </c>
      <c r="I104" s="24">
        <f>+I105+I106</f>
        <v>236644.56</v>
      </c>
      <c r="J104" s="24">
        <f>+J105+J106</f>
        <v>468522.37999999995</v>
      </c>
      <c r="K104" s="48">
        <f>SUM(B104:J104)</f>
        <v>7269749.53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681480.42</v>
      </c>
      <c r="C105" s="24">
        <f t="shared" si="23"/>
        <v>1004111.8500000001</v>
      </c>
      <c r="D105" s="24">
        <f t="shared" si="23"/>
        <v>1351400.78</v>
      </c>
      <c r="E105" s="24">
        <f t="shared" si="23"/>
        <v>610924.1299999999</v>
      </c>
      <c r="F105" s="24">
        <f t="shared" si="23"/>
        <v>917812.42</v>
      </c>
      <c r="G105" s="24">
        <f t="shared" si="23"/>
        <v>1275019.99</v>
      </c>
      <c r="H105" s="24">
        <f t="shared" si="23"/>
        <v>565441.7000000002</v>
      </c>
      <c r="I105" s="24">
        <f t="shared" si="23"/>
        <v>236644.56</v>
      </c>
      <c r="J105" s="24">
        <f t="shared" si="23"/>
        <v>454991.75999999995</v>
      </c>
      <c r="K105" s="48">
        <f>SUM(B105:J105)</f>
        <v>7097827.609999999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7269749.529999999</v>
      </c>
      <c r="L112" s="54"/>
    </row>
    <row r="113" spans="1:11" ht="18.75" customHeight="1">
      <c r="A113" s="26" t="s">
        <v>71</v>
      </c>
      <c r="B113" s="27">
        <v>87117.72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87117.72</v>
      </c>
    </row>
    <row r="114" spans="1:11" ht="18.75" customHeight="1">
      <c r="A114" s="26" t="s">
        <v>72</v>
      </c>
      <c r="B114" s="27">
        <v>612434.29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612434.29</v>
      </c>
    </row>
    <row r="115" spans="1:11" ht="18.75" customHeight="1">
      <c r="A115" s="26" t="s">
        <v>73</v>
      </c>
      <c r="B115" s="40">
        <v>0</v>
      </c>
      <c r="C115" s="27">
        <f>+C104</f>
        <v>1027010.3400000001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1027010.3400000001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1376106.8800000001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1376106.8800000001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632634.1799999999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632634.1799999999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185400.21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185400.21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341028.74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341028.74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50569.27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50569.27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363453.72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363453.72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400252.93</v>
      </c>
      <c r="H122" s="40">
        <v>0</v>
      </c>
      <c r="I122" s="40">
        <v>0</v>
      </c>
      <c r="J122" s="40">
        <v>0</v>
      </c>
      <c r="K122" s="41">
        <f t="shared" si="25"/>
        <v>400252.93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34431.92</v>
      </c>
      <c r="H123" s="40">
        <v>0</v>
      </c>
      <c r="I123" s="40">
        <v>0</v>
      </c>
      <c r="J123" s="40">
        <v>0</v>
      </c>
      <c r="K123" s="41">
        <f t="shared" si="25"/>
        <v>34431.92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200113.36</v>
      </c>
      <c r="H124" s="40">
        <v>0</v>
      </c>
      <c r="I124" s="40">
        <v>0</v>
      </c>
      <c r="J124" s="40">
        <v>0</v>
      </c>
      <c r="K124" s="41">
        <f t="shared" si="25"/>
        <v>200113.36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175539</v>
      </c>
      <c r="H125" s="40">
        <v>0</v>
      </c>
      <c r="I125" s="40">
        <v>0</v>
      </c>
      <c r="J125" s="40">
        <v>0</v>
      </c>
      <c r="K125" s="41">
        <f t="shared" si="25"/>
        <v>175539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493692.33</v>
      </c>
      <c r="H126" s="40">
        <v>0</v>
      </c>
      <c r="I126" s="40">
        <v>0</v>
      </c>
      <c r="J126" s="40">
        <v>0</v>
      </c>
      <c r="K126" s="41">
        <f t="shared" si="25"/>
        <v>493692.33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208070.49</v>
      </c>
      <c r="I127" s="40">
        <v>0</v>
      </c>
      <c r="J127" s="40">
        <v>0</v>
      </c>
      <c r="K127" s="41">
        <f t="shared" si="25"/>
        <v>208070.49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376727.21</v>
      </c>
      <c r="I128" s="40">
        <v>0</v>
      </c>
      <c r="J128" s="40">
        <v>0</v>
      </c>
      <c r="K128" s="41">
        <f t="shared" si="25"/>
        <v>376727.21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236644.56</v>
      </c>
      <c r="J129" s="40">
        <v>0</v>
      </c>
      <c r="K129" s="41">
        <f t="shared" si="25"/>
        <v>236644.56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468522.38</v>
      </c>
      <c r="K130" s="44">
        <f t="shared" si="25"/>
        <v>468522.38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2016-06-07T19:41:47Z</dcterms:modified>
  <cp:category/>
  <cp:version/>
  <cp:contentType/>
  <cp:contentStatus/>
</cp:coreProperties>
</file>