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18" i="1"/>
  <c r="F12"/>
  <c r="F13"/>
  <c r="F14"/>
  <c r="F15"/>
  <c r="F16"/>
  <c r="F17"/>
  <c r="F27" i="11"/>
  <c r="F15"/>
  <c r="E29"/>
  <c r="G15" s="1"/>
  <c r="E29" i="7"/>
  <c r="G8" s="1"/>
  <c r="E24" i="1"/>
  <c r="G12" s="1"/>
  <c r="E11" i="3"/>
  <c r="F20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1" i="1"/>
  <c r="F22"/>
  <c r="F23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<sst xmlns="http://schemas.openxmlformats.org/spreadsheetml/2006/main" count="407" uniqueCount="205">
  <si>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</si>
  <si>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</si>
  <si>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</si>
  <si>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</si>
  <si>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</si>
  <si>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</si>
  <si>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</si>
  <si>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</si>
  <si>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</si>
  <si>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</si>
  <si>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</si>
  <si>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</si>
  <si>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</si>
  <si>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</si>
  <si>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</si>
  <si>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</si>
  <si>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</si>
  <si>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</si>
  <si>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</si>
  <si>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</si>
  <si>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</si>
  <si>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</si>
  <si>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</si>
  <si>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</si>
  <si>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</si>
  <si>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</si>
  <si>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</si>
  <si>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</si>
  <si>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</si>
  <si>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</si>
  <si>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</si>
  <si>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</si>
  <si>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Até R$ 776,00</t>
  </si>
  <si>
    <t>De R$ 776,00 a R$ 1.147,00</t>
  </si>
  <si>
    <t>De R$ 1.147,00 a R$ 1.685,00</t>
  </si>
  <si>
    <t>De R$ 1.685,00 a R$ 2,654,00</t>
  </si>
  <si>
    <t>De R$ 2,654,00 a R$ 5241,00</t>
  </si>
  <si>
    <t>De R$ 5241,00 a R$ 9.263,00</t>
  </si>
  <si>
    <t>Acima de R$ 9.263,00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</si>
  <si>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</si>
  <si>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</si>
  <si>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</si>
  <si>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</si>
  <si>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</si>
  <si>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</si>
  <si>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</si>
  <si>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</si>
  <si>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</si>
  <si>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</si>
  <si>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</si>
  <si>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</si>
  <si>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</si>
  <si>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</si>
  <si>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</si>
  <si>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</si>
  <si>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</si>
  <si>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</si>
  <si>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</si>
  <si>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</si>
  <si>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</si>
  <si>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</si>
  <si>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</si>
  <si>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</si>
  <si>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</si>
  <si>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</si>
  <si>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</si>
  <si>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</si>
  <si>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</si>
  <si>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</si>
  <si>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</si>
  <si>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</si>
  <si>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</si>
  <si>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</si>
  <si>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</si>
  <si>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</si>
  <si>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</si>
  <si>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</si>
  <si>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</si>
  <si>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</si>
  <si>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</si>
  <si>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</si>
  <si>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</si>
  <si>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</si>
  <si>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</si>
  <si>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</si>
  <si>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</si>
  <si>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</si>
  <si>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</si>
  <si>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</si>
  <si>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</si>
  <si>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</si>
  <si>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</si>
  <si>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</si>
  <si>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</si>
  <si>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</si>
  <si>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</si>
  <si>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</si>
  <si>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</si>
  <si>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</si>
  <si>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</si>
  <si>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</si>
  <si>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</si>
  <si>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</si>
  <si>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</si>
  <si>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</si>
  <si>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</si>
  <si>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</si>
  <si>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</si>
  <si>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</si>
  <si>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</si>
  <si>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</si>
  <si>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</si>
  <si>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</si>
  <si>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</si>
  <si>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</si>
  <si>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</si>
  <si>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</si>
  <si>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</si>
  <si>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</si>
  <si>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</si>
  <si>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</si>
  <si>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</si>
  <si>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</si>
  <si>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</si>
  <si>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</si>
  <si>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</si>
  <si>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</si>
  <si>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</si>
  <si>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</si>
  <si>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</si>
  <si>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</si>
  <si>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</si>
  <si>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</si>
  <si>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</si>
  <si>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</si>
  <si>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</si>
  <si>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</si>
  <si>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</si>
  <si>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</si>
  <si>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</si>
  <si>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</si>
  <si>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</si>
  <si>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</si>
  <si>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</si>
  <si>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</si>
  <si>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</si>
  <si>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</si>
  <si>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</si>
  <si>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</si>
  <si>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</si>
  <si>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</si>
  <si>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</si>
  <si>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</si>
  <si>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</si>
  <si>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</si>
  <si>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</si>
  <si>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</si>
  <si>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</si>
  <si>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</si>
  <si>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</si>
  <si>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</si>
  <si>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</si>
  <si>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</si>
  <si>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</si>
  <si>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</si>
  <si>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</si>
  <si>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</si>
  <si>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</si>
  <si>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</si>
  <si>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</si>
  <si>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</si>
  <si>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</si>
  <si>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</si>
  <si>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</si>
  <si>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</si>
  <si>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</si>
  <si>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</si>
  <si>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</si>
  <si>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</si>
  <si>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</si>
  <si>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</si>
  <si>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</si>
  <si>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</si>
  <si>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</si>
  <si>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</si>
  <si>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</si>
  <si>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</si>
  <si>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</si>
  <si>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</si>
  <si>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</si>
  <si>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</si>
  <si>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</si>
  <si>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</si>
  <si>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</si>
  <si>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</si>
  <si>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</si>
  <si>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</si>
  <si>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</si>
  <si>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</si>
  <si>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</si>
  <si>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</si>
  <si>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702U</t>
  </si>
  <si>
    <t>TERM. CAMPO LIMPO</t>
  </si>
  <si>
    <t>BUTANTA - USP</t>
  </si>
  <si>
    <t>Os usuários iniciaram o cadastro e o preenchimento da pesquisa em Abril de 2013. Sendo assim, os dados aqui apresentados referem-se aos usuários que responderam entre Abr/13 e Mai/16.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</si>
</sst>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19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0.56213169222137482</c:v>
                </c:pt>
                <c:pt idx="7">
                  <c:v>0.4378507745312048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44"/>
          <c:w val="0.96837944664031783"/>
          <c:h val="0.60094889180519295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1.4145873801451379E-2</c:v>
                </c:pt>
                <c:pt idx="1">
                  <c:v>9.8138895152793115E-3</c:v>
                </c:pt>
                <c:pt idx="2">
                  <c:v>0.14456563450712304</c:v>
                </c:pt>
                <c:pt idx="3">
                  <c:v>0.63075933025017372</c:v>
                </c:pt>
              </c:numCache>
            </c:numRef>
          </c:val>
        </c:ser>
        <c:dLbls>
          <c:showVal val="1"/>
        </c:dLbls>
        <c:overlap val="-25"/>
        <c:axId val="38369152"/>
        <c:axId val="38370688"/>
      </c:barChart>
      <c:catAx>
        <c:axId val="383691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370688"/>
        <c:crosses val="autoZero"/>
        <c:auto val="1"/>
        <c:lblAlgn val="ctr"/>
        <c:lblOffset val="100"/>
      </c:catAx>
      <c:valAx>
        <c:axId val="38370688"/>
        <c:scaling>
          <c:orientation val="minMax"/>
        </c:scaling>
        <c:delete val="1"/>
        <c:axPos val="l"/>
        <c:numFmt formatCode="0.0%" sourceLinked="1"/>
        <c:tickLblPos val="none"/>
        <c:crossAx val="383691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9.9421418621147423E-3</c:v>
                </c:pt>
                <c:pt idx="1">
                  <c:v>0.43835729607926366</c:v>
                </c:pt>
                <c:pt idx="2">
                  <c:v>0.35470371562625524</c:v>
                </c:pt>
                <c:pt idx="3">
                  <c:v>1.750557643057166E-2</c:v>
                </c:pt>
              </c:numCache>
            </c:numRef>
          </c:val>
        </c:ser>
        <c:dLbls>
          <c:showVal val="1"/>
        </c:dLbls>
        <c:overlap val="-25"/>
        <c:axId val="38398976"/>
        <c:axId val="38486784"/>
      </c:barChart>
      <c:catAx>
        <c:axId val="38398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486784"/>
        <c:crosses val="autoZero"/>
        <c:auto val="1"/>
        <c:lblAlgn val="ctr"/>
        <c:lblOffset val="100"/>
      </c:catAx>
      <c:valAx>
        <c:axId val="38486784"/>
        <c:scaling>
          <c:orientation val="minMax"/>
        </c:scaling>
        <c:delete val="1"/>
        <c:axPos val="l"/>
        <c:numFmt formatCode="0.0%" sourceLinked="1"/>
        <c:tickLblPos val="none"/>
        <c:crossAx val="383989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6.9409852144465172E-3</c:v>
                </c:pt>
                <c:pt idx="1">
                  <c:v>0.26833520614436479</c:v>
                </c:pt>
                <c:pt idx="2">
                  <c:v>0.4586359757345474</c:v>
                </c:pt>
                <c:pt idx="3">
                  <c:v>6.1986183674493857E-2</c:v>
                </c:pt>
              </c:numCache>
            </c:numRef>
          </c:val>
        </c:ser>
        <c:dLbls>
          <c:showVal val="1"/>
        </c:dLbls>
        <c:overlap val="-25"/>
        <c:axId val="79155584"/>
        <c:axId val="79157120"/>
      </c:barChart>
      <c:catAx>
        <c:axId val="791555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9157120"/>
        <c:crosses val="autoZero"/>
        <c:auto val="1"/>
        <c:lblAlgn val="ctr"/>
        <c:lblOffset val="100"/>
      </c:catAx>
      <c:valAx>
        <c:axId val="79157120"/>
        <c:scaling>
          <c:orientation val="minMax"/>
        </c:scaling>
        <c:delete val="1"/>
        <c:axPos val="l"/>
        <c:numFmt formatCode="0.0%" sourceLinked="1"/>
        <c:tickLblPos val="none"/>
        <c:crossAx val="791555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0.38098418976546511</c:v>
                </c:pt>
                <c:pt idx="1">
                  <c:v>6.4341702276856927E-2</c:v>
                </c:pt>
                <c:pt idx="2">
                  <c:v>0.26462056252497101</c:v>
                </c:pt>
                <c:pt idx="3">
                  <c:v>0.16449681280173012</c:v>
                </c:pt>
                <c:pt idx="4">
                  <c:v>2.8130639064143502E-2</c:v>
                </c:pt>
                <c:pt idx="5">
                  <c:v>8.9735797790568804E-3</c:v>
                </c:pt>
                <c:pt idx="6">
                  <c:v>6.4389997911370612E-3</c:v>
                </c:pt>
                <c:pt idx="7">
                  <c:v>3.1153820341494041E-3</c:v>
                </c:pt>
                <c:pt idx="8">
                  <c:v>6.7406907028394695E-3</c:v>
                </c:pt>
                <c:pt idx="9">
                  <c:v>1.204505669092111E-2</c:v>
                </c:pt>
                <c:pt idx="10">
                  <c:v>5.5804664856521198E-2</c:v>
                </c:pt>
                <c:pt idx="11">
                  <c:v>4.3077197122081958E-3</c:v>
                </c:pt>
              </c:numCache>
            </c:numRef>
          </c:val>
        </c:ser>
        <c:dLbls>
          <c:showVal val="1"/>
        </c:dLbls>
        <c:shape val="box"/>
        <c:axId val="38598912"/>
        <c:axId val="38608896"/>
        <c:axId val="0"/>
      </c:bar3DChart>
      <c:catAx>
        <c:axId val="3859891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38608896"/>
        <c:crosses val="autoZero"/>
        <c:auto val="1"/>
        <c:lblAlgn val="ctr"/>
        <c:lblOffset val="100"/>
      </c:catAx>
      <c:valAx>
        <c:axId val="38608896"/>
        <c:scaling>
          <c:orientation val="minMax"/>
        </c:scaling>
        <c:delete val="1"/>
        <c:axPos val="l"/>
        <c:numFmt formatCode="0.0%" sourceLinked="1"/>
        <c:tickLblPos val="none"/>
        <c:crossAx val="385989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0.40886998147525566</c:v>
                </c:pt>
                <c:pt idx="1">
                  <c:v>6.4084849806336358E-2</c:v>
                </c:pt>
                <c:pt idx="2">
                  <c:v>0.25789719291507218</c:v>
                </c:pt>
                <c:pt idx="3">
                  <c:v>0.14573878422755557</c:v>
                </c:pt>
                <c:pt idx="4">
                  <c:v>2.0857101281222586E-2</c:v>
                </c:pt>
                <c:pt idx="5">
                  <c:v>6.9806491460872918E-3</c:v>
                </c:pt>
                <c:pt idx="6">
                  <c:v>3.1060079746264378E-3</c:v>
                </c:pt>
                <c:pt idx="7">
                  <c:v>1.5910935255539747E-3</c:v>
                </c:pt>
                <c:pt idx="8">
                  <c:v>5.0647681806839963E-3</c:v>
                </c:pt>
                <c:pt idx="9">
                  <c:v>1.5533689170209145E-2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38654336"/>
        <c:axId val="38655872"/>
        <c:axId val="0"/>
      </c:bar3DChart>
      <c:catAx>
        <c:axId val="38654336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8655872"/>
        <c:crosses val="autoZero"/>
        <c:auto val="1"/>
        <c:lblAlgn val="ctr"/>
        <c:lblOffset val="100"/>
      </c:catAx>
      <c:valAx>
        <c:axId val="38655872"/>
        <c:scaling>
          <c:orientation val="minMax"/>
        </c:scaling>
        <c:delete val="1"/>
        <c:axPos val="l"/>
        <c:numFmt formatCode="0.0%" sourceLinked="1"/>
        <c:tickLblPos val="none"/>
        <c:crossAx val="386543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397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3.7113489747582468E-2</c:v>
                </c:pt>
                <c:pt idx="1">
                  <c:v>0.23903115635754571</c:v>
                </c:pt>
                <c:pt idx="2">
                  <c:v>0.42332713957332846</c:v>
                </c:pt>
                <c:pt idx="3">
                  <c:v>0.19074163733354271</c:v>
                </c:pt>
                <c:pt idx="4">
                  <c:v>0.10978657698800068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293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3.7190872745381659E-2</c:v>
                </c:pt>
                <c:pt idx="1">
                  <c:v>0.26787625943734061</c:v>
                </c:pt>
                <c:pt idx="2">
                  <c:v>0.43623657923477199</c:v>
                </c:pt>
                <c:pt idx="3">
                  <c:v>0.17513133148466423</c:v>
                </c:pt>
                <c:pt idx="4">
                  <c:v>8.356495709784155E-2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3.6982731752561643E-2</c:v>
                </c:pt>
                <c:pt idx="1">
                  <c:v>0.22382746104389195</c:v>
                </c:pt>
                <c:pt idx="2">
                  <c:v>0.40802459946084252</c:v>
                </c:pt>
                <c:pt idx="3">
                  <c:v>0.20237040781681928</c:v>
                </c:pt>
                <c:pt idx="4">
                  <c:v>0.12879479992588458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46E-2"/>
          <c:y val="0.32942729658792713"/>
          <c:w val="0.93829729644763382"/>
          <c:h val="0.66764566929133995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4.299093218936622E-2</c:v>
                </c:pt>
                <c:pt idx="1">
                  <c:v>0.23479848262369529</c:v>
                </c:pt>
                <c:pt idx="2">
                  <c:v>0.41690039652034028</c:v>
                </c:pt>
                <c:pt idx="3">
                  <c:v>0.1819804232482829</c:v>
                </c:pt>
                <c:pt idx="4">
                  <c:v>0.12332976541831535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13"/>
          <c:w val="0.90260168809444985"/>
          <c:h val="0.640979002624675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5.2842256817105568E-2</c:v>
                </c:pt>
                <c:pt idx="1">
                  <c:v>0.2858427600969185</c:v>
                </c:pt>
                <c:pt idx="2">
                  <c:v>0.42550927882338702</c:v>
                </c:pt>
                <c:pt idx="3">
                  <c:v>0.15364899099829904</c:v>
                </c:pt>
                <c:pt idx="4">
                  <c:v>8.215671326428986E-2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434"/>
          <c:y val="1.6806722689075661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76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38242</c:v>
                </c:pt>
                <c:pt idx="1">
                  <c:v>551988</c:v>
                </c:pt>
                <c:pt idx="2">
                  <c:v>633944</c:v>
                </c:pt>
                <c:pt idx="3">
                  <c:v>289909</c:v>
                </c:pt>
                <c:pt idx="4">
                  <c:v>191435</c:v>
                </c:pt>
                <c:pt idx="5">
                  <c:v>5510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shape val="box"/>
        <c:axId val="78911744"/>
        <c:axId val="79147008"/>
        <c:axId val="0"/>
      </c:bar3DChart>
      <c:catAx>
        <c:axId val="789117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9147008"/>
        <c:crosses val="autoZero"/>
        <c:auto val="1"/>
        <c:lblAlgn val="ctr"/>
        <c:lblOffset val="100"/>
      </c:catAx>
      <c:valAx>
        <c:axId val="7914700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7891174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53"/>
          <c:w val="0.93829727279175112"/>
          <c:h val="0.6808393902685253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5.6035817360390719E-2</c:v>
                </c:pt>
                <c:pt idx="1">
                  <c:v>0.36895406889101334</c:v>
                </c:pt>
                <c:pt idx="2">
                  <c:v>0.41699267968006654</c:v>
                </c:pt>
                <c:pt idx="3">
                  <c:v>0.10456373017648773</c:v>
                </c:pt>
                <c:pt idx="4">
                  <c:v>5.3453703892041668E-2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5991E-2"/>
          <c:y val="0.32809913686162362"/>
          <c:w val="0.93852678515601839"/>
          <c:h val="0.6620441101578742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9.4120464316315808E-2</c:v>
                </c:pt>
                <c:pt idx="1">
                  <c:v>0.44165551441104239</c:v>
                </c:pt>
                <c:pt idx="2">
                  <c:v>0.36036024799789468</c:v>
                </c:pt>
                <c:pt idx="3">
                  <c:v>6.1700140063184333E-2</c:v>
                </c:pt>
                <c:pt idx="4">
                  <c:v>4.2163633211562759E-2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53"/>
          <c:w val="0.90400228971955388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0.13950746003062711</c:v>
                </c:pt>
                <c:pt idx="1">
                  <c:v>0.43721067788156687</c:v>
                </c:pt>
                <c:pt idx="2">
                  <c:v>0.31021095608193627</c:v>
                </c:pt>
                <c:pt idx="3">
                  <c:v>6.7387147142932327E-2</c:v>
                </c:pt>
                <c:pt idx="4">
                  <c:v>4.5683758862937442E-2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2.0041670684702535E-2</c:v>
                </c:pt>
                <c:pt idx="1">
                  <c:v>3.1740437805188086E-2</c:v>
                </c:pt>
                <c:pt idx="2">
                  <c:v>0.15406289175849705</c:v>
                </c:pt>
                <c:pt idx="3">
                  <c:v>0.61781494826230909</c:v>
                </c:pt>
                <c:pt idx="4">
                  <c:v>0.16087455838133061</c:v>
                </c:pt>
                <c:pt idx="5">
                  <c:v>1.1713185694449578E-8</c:v>
                </c:pt>
              </c:numCache>
            </c:numRef>
          </c:val>
        </c:ser>
        <c:dLbls>
          <c:showVal val="1"/>
        </c:dLbls>
        <c:overlap val="-25"/>
        <c:axId val="81173120"/>
        <c:axId val="81191296"/>
      </c:barChart>
      <c:catAx>
        <c:axId val="81173120"/>
        <c:scaling>
          <c:orientation val="minMax"/>
        </c:scaling>
        <c:axPos val="b"/>
        <c:majorTickMark val="none"/>
        <c:tickLblPos val="nextTo"/>
        <c:crossAx val="81191296"/>
        <c:crosses val="autoZero"/>
        <c:auto val="1"/>
        <c:lblAlgn val="ctr"/>
        <c:lblOffset val="100"/>
      </c:catAx>
      <c:valAx>
        <c:axId val="81191296"/>
        <c:scaling>
          <c:orientation val="minMax"/>
        </c:scaling>
        <c:delete val="1"/>
        <c:axPos val="l"/>
        <c:numFmt formatCode="0.0%" sourceLinked="1"/>
        <c:tickLblPos val="none"/>
        <c:crossAx val="811731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57"/>
          <c:w val="0.99289107284313871"/>
          <c:h val="0.82095131656930165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03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1.8572384550871256E-2</c:v>
                </c:pt>
                <c:pt idx="1">
                  <c:v>0.443189648370723</c:v>
                </c:pt>
                <c:pt idx="2">
                  <c:v>0.20515711250792648</c:v>
                </c:pt>
                <c:pt idx="3">
                  <c:v>0.30270450341459992</c:v>
                </c:pt>
                <c:pt idx="4">
                  <c:v>3.0376351155879337E-2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66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0.11707228136546345</c:v>
                </c:pt>
                <c:pt idx="1">
                  <c:v>0.241574105990639</c:v>
                </c:pt>
                <c:pt idx="2">
                  <c:v>0.11915471852913276</c:v>
                </c:pt>
                <c:pt idx="3">
                  <c:v>7.3144537092165646E-2</c:v>
                </c:pt>
                <c:pt idx="4">
                  <c:v>5.4055054966655365E-2</c:v>
                </c:pt>
                <c:pt idx="5">
                  <c:v>1.5682375630642308E-2</c:v>
                </c:pt>
                <c:pt idx="6">
                  <c:v>7.0677518509761244E-3</c:v>
                </c:pt>
              </c:numCache>
            </c:numRef>
          </c:val>
        </c:ser>
        <c:dLbls>
          <c:showVal val="1"/>
        </c:dLbls>
        <c:overlap val="-25"/>
        <c:axId val="81759616"/>
        <c:axId val="81781888"/>
      </c:barChart>
      <c:catAx>
        <c:axId val="817596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1781888"/>
        <c:crosses val="autoZero"/>
        <c:auto val="1"/>
        <c:lblAlgn val="ctr"/>
        <c:lblOffset val="100"/>
      </c:catAx>
      <c:valAx>
        <c:axId val="81781888"/>
        <c:scaling>
          <c:orientation val="minMax"/>
        </c:scaling>
        <c:delete val="1"/>
        <c:axPos val="l"/>
        <c:numFmt formatCode="0.0%" sourceLinked="1"/>
        <c:tickLblPos val="none"/>
        <c:crossAx val="817596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0.19745220470403793</c:v>
                </c:pt>
                <c:pt idx="1">
                  <c:v>0.25091806355200813</c:v>
                </c:pt>
                <c:pt idx="2">
                  <c:v>0.1091115152778904</c:v>
                </c:pt>
                <c:pt idx="3">
                  <c:v>6.1876131892234204E-2</c:v>
                </c:pt>
                <c:pt idx="4">
                  <c:v>3.1808826539083832E-2</c:v>
                </c:pt>
                <c:pt idx="5">
                  <c:v>6.4389946287007329E-3</c:v>
                </c:pt>
                <c:pt idx="6">
                  <c:v>2.1778668489278639E-3</c:v>
                </c:pt>
              </c:numCache>
            </c:numRef>
          </c:val>
        </c:ser>
        <c:dLbls>
          <c:showVal val="1"/>
        </c:dLbls>
        <c:overlap val="-25"/>
        <c:axId val="81817984"/>
        <c:axId val="81819520"/>
      </c:barChart>
      <c:catAx>
        <c:axId val="81817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1819520"/>
        <c:crosses val="autoZero"/>
        <c:auto val="1"/>
        <c:lblAlgn val="ctr"/>
        <c:lblOffset val="100"/>
      </c:catAx>
      <c:valAx>
        <c:axId val="81819520"/>
        <c:scaling>
          <c:orientation val="minMax"/>
        </c:scaling>
        <c:delete val="1"/>
        <c:axPos val="l"/>
        <c:numFmt formatCode="0.0%" sourceLinked="1"/>
        <c:tickLblPos val="none"/>
        <c:crossAx val="818179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33"/>
          <c:w val="0.96837944664031761"/>
          <c:h val="0.60094889180519273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4.0918459791669137E-2</c:v>
                </c:pt>
                <c:pt idx="1">
                  <c:v>0.20976694320155398</c:v>
                </c:pt>
                <c:pt idx="2">
                  <c:v>0.3069655933631627</c:v>
                </c:pt>
                <c:pt idx="3">
                  <c:v>0.16322151934623302</c:v>
                </c:pt>
                <c:pt idx="4">
                  <c:v>4.2102667368223941E-2</c:v>
                </c:pt>
              </c:numCache>
            </c:numRef>
          </c:val>
        </c:ser>
        <c:dLbls>
          <c:showVal val="1"/>
        </c:dLbls>
        <c:overlap val="-25"/>
        <c:axId val="81966976"/>
        <c:axId val="81968512"/>
      </c:barChart>
      <c:catAx>
        <c:axId val="81966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1968512"/>
        <c:crosses val="autoZero"/>
        <c:auto val="1"/>
        <c:lblAlgn val="ctr"/>
        <c:lblOffset val="100"/>
      </c:catAx>
      <c:valAx>
        <c:axId val="81968512"/>
        <c:scaling>
          <c:orientation val="minMax"/>
        </c:scaling>
        <c:delete val="1"/>
        <c:axPos val="l"/>
        <c:numFmt formatCode="0.0%" sourceLinked="1"/>
        <c:tickLblPos val="none"/>
        <c:crossAx val="819669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1.9944107500477166E-2</c:v>
                </c:pt>
                <c:pt idx="1">
                  <c:v>5.6419518504063744E-2</c:v>
                </c:pt>
                <c:pt idx="2">
                  <c:v>0.32693408844233129</c:v>
                </c:pt>
                <c:pt idx="3">
                  <c:v>0.32129356096754985</c:v>
                </c:pt>
                <c:pt idx="4">
                  <c:v>6.8595081346091935E-2</c:v>
                </c:pt>
              </c:numCache>
            </c:numRef>
          </c:val>
        </c:ser>
        <c:dLbls>
          <c:showVal val="1"/>
        </c:dLbls>
        <c:overlap val="-25"/>
        <c:axId val="38415360"/>
        <c:axId val="38417152"/>
      </c:barChart>
      <c:catAx>
        <c:axId val="384153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417152"/>
        <c:crosses val="autoZero"/>
        <c:auto val="1"/>
        <c:lblAlgn val="ctr"/>
        <c:lblOffset val="100"/>
      </c:catAx>
      <c:valAx>
        <c:axId val="38417152"/>
        <c:scaling>
          <c:orientation val="minMax"/>
        </c:scaling>
        <c:delete val="1"/>
        <c:axPos val="l"/>
        <c:numFmt formatCode="0.0%" sourceLinked="1"/>
        <c:tickLblPos val="none"/>
        <c:crossAx val="3841536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1.344562476589862E-2</c:v>
                </c:pt>
                <c:pt idx="1">
                  <c:v>8.5303646382385537E-2</c:v>
                </c:pt>
                <c:pt idx="2">
                  <c:v>0.27815105282871694</c:v>
                </c:pt>
                <c:pt idx="3">
                  <c:v>0.30711784035927081</c:v>
                </c:pt>
                <c:pt idx="4">
                  <c:v>9.1238719692318379E-2</c:v>
                </c:pt>
              </c:numCache>
            </c:numRef>
          </c:val>
        </c:ser>
        <c:dLbls>
          <c:showVal val="1"/>
        </c:dLbls>
        <c:overlap val="-25"/>
        <c:axId val="38445440"/>
        <c:axId val="38446976"/>
      </c:barChart>
      <c:catAx>
        <c:axId val="38445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446976"/>
        <c:crosses val="autoZero"/>
        <c:auto val="1"/>
        <c:lblAlgn val="ctr"/>
        <c:lblOffset val="100"/>
      </c:catAx>
      <c:valAx>
        <c:axId val="38446976"/>
        <c:scaling>
          <c:orientation val="minMax"/>
        </c:scaling>
        <c:delete val="1"/>
        <c:axPos val="l"/>
        <c:numFmt formatCode="0.0%" sourceLinked="1"/>
        <c:tickLblPos val="none"/>
        <c:crossAx val="3844544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24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1" t="s">
        <v>189</v>
      </c>
      <c r="D3" s="162"/>
      <c r="E3" s="163"/>
      <c r="F3" s="133"/>
    </row>
    <row r="4" spans="1:7" s="93" customFormat="1" ht="30" customHeight="1">
      <c r="A4" s="121"/>
      <c r="B4" s="102"/>
      <c r="C4" s="103" t="s">
        <v>91</v>
      </c>
      <c r="D4" s="134" t="s">
        <v>92</v>
      </c>
      <c r="E4" s="135" t="s">
        <v>93</v>
      </c>
      <c r="F4" s="105"/>
      <c r="G4" s="121"/>
    </row>
    <row r="5" spans="1:7">
      <c r="B5" s="132"/>
      <c r="C5" s="106">
        <v>1</v>
      </c>
      <c r="D5" s="150" t="s">
        <v>94</v>
      </c>
      <c r="E5" s="136" t="s">
        <v>98</v>
      </c>
      <c r="F5" s="133"/>
    </row>
    <row r="6" spans="1:7">
      <c r="B6" s="132"/>
      <c r="C6" s="109">
        <v>2</v>
      </c>
      <c r="D6" s="151" t="s">
        <v>84</v>
      </c>
      <c r="E6" s="137" t="s">
        <v>97</v>
      </c>
      <c r="F6" s="133"/>
    </row>
    <row r="7" spans="1:7">
      <c r="B7" s="132"/>
      <c r="C7" s="109">
        <v>3</v>
      </c>
      <c r="D7" s="151" t="s">
        <v>95</v>
      </c>
      <c r="E7" s="137" t="s">
        <v>96</v>
      </c>
      <c r="F7" s="133"/>
    </row>
    <row r="8" spans="1:7">
      <c r="B8" s="132"/>
      <c r="C8" s="109">
        <v>4</v>
      </c>
      <c r="D8" s="151" t="s">
        <v>101</v>
      </c>
      <c r="E8" s="137" t="s">
        <v>99</v>
      </c>
      <c r="F8" s="133"/>
    </row>
    <row r="9" spans="1:7">
      <c r="B9" s="132"/>
      <c r="C9" s="109">
        <v>5</v>
      </c>
      <c r="D9" s="151" t="s">
        <v>30</v>
      </c>
      <c r="E9" s="137" t="s">
        <v>100</v>
      </c>
      <c r="F9" s="133"/>
    </row>
    <row r="10" spans="1:7">
      <c r="B10" s="132"/>
      <c r="C10" s="109">
        <v>6</v>
      </c>
      <c r="D10" s="151" t="s">
        <v>67</v>
      </c>
      <c r="E10" s="137" t="s">
        <v>102</v>
      </c>
      <c r="F10" s="133"/>
    </row>
    <row r="11" spans="1:7">
      <c r="B11" s="132"/>
      <c r="C11" s="109">
        <v>7</v>
      </c>
      <c r="D11" s="151" t="s">
        <v>46</v>
      </c>
      <c r="E11" s="137" t="s">
        <v>103</v>
      </c>
      <c r="F11" s="133"/>
    </row>
    <row r="12" spans="1:7">
      <c r="B12" s="132"/>
      <c r="C12" s="109">
        <v>8</v>
      </c>
      <c r="D12" s="151" t="s">
        <v>104</v>
      </c>
      <c r="E12" s="137" t="s">
        <v>105</v>
      </c>
      <c r="F12" s="133"/>
    </row>
    <row r="13" spans="1:7">
      <c r="B13" s="132"/>
      <c r="C13" s="109">
        <v>9</v>
      </c>
      <c r="D13" s="151" t="s">
        <v>116</v>
      </c>
      <c r="E13" s="137" t="s">
        <v>105</v>
      </c>
      <c r="F13" s="133"/>
    </row>
    <row r="14" spans="1:7">
      <c r="B14" s="132"/>
      <c r="C14" s="109">
        <v>10</v>
      </c>
      <c r="D14" s="151" t="s">
        <v>68</v>
      </c>
      <c r="E14" s="137" t="s">
        <v>106</v>
      </c>
      <c r="F14" s="133"/>
    </row>
    <row r="15" spans="1:7">
      <c r="B15" s="132"/>
      <c r="C15" s="109">
        <v>10</v>
      </c>
      <c r="D15" s="151" t="s">
        <v>68</v>
      </c>
      <c r="E15" s="137" t="s">
        <v>107</v>
      </c>
      <c r="F15" s="133"/>
    </row>
    <row r="16" spans="1:7">
      <c r="B16" s="132"/>
      <c r="C16" s="109">
        <v>10</v>
      </c>
      <c r="D16" s="151" t="s">
        <v>68</v>
      </c>
      <c r="E16" s="137" t="s">
        <v>108</v>
      </c>
      <c r="F16" s="133"/>
    </row>
    <row r="17" spans="2:6">
      <c r="B17" s="132"/>
      <c r="C17" s="109">
        <v>10</v>
      </c>
      <c r="D17" s="151" t="s">
        <v>68</v>
      </c>
      <c r="E17" s="137" t="s">
        <v>109</v>
      </c>
      <c r="F17" s="133"/>
    </row>
    <row r="18" spans="2:6">
      <c r="B18" s="132"/>
      <c r="C18" s="109">
        <v>10</v>
      </c>
      <c r="D18" s="151" t="s">
        <v>68</v>
      </c>
      <c r="E18" s="137" t="s">
        <v>110</v>
      </c>
      <c r="F18" s="133"/>
    </row>
    <row r="19" spans="2:6">
      <c r="B19" s="132"/>
      <c r="C19" s="109">
        <v>10</v>
      </c>
      <c r="D19" s="151" t="s">
        <v>68</v>
      </c>
      <c r="E19" s="137" t="s">
        <v>111</v>
      </c>
      <c r="F19" s="133"/>
    </row>
    <row r="20" spans="2:6">
      <c r="B20" s="132"/>
      <c r="C20" s="109">
        <v>10</v>
      </c>
      <c r="D20" s="151" t="s">
        <v>68</v>
      </c>
      <c r="E20" s="137" t="s">
        <v>112</v>
      </c>
      <c r="F20" s="133"/>
    </row>
    <row r="21" spans="2:6">
      <c r="B21" s="132"/>
      <c r="C21" s="109">
        <v>10</v>
      </c>
      <c r="D21" s="151" t="s">
        <v>68</v>
      </c>
      <c r="E21" s="137" t="s">
        <v>113</v>
      </c>
      <c r="F21" s="133"/>
    </row>
    <row r="22" spans="2:6">
      <c r="B22" s="132"/>
      <c r="C22" s="113">
        <v>11</v>
      </c>
      <c r="D22" s="152" t="s">
        <v>187</v>
      </c>
      <c r="E22" s="138" t="s">
        <v>133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190</v>
      </c>
      <c r="D24" s="142"/>
      <c r="E24" s="143"/>
      <c r="F24" s="133"/>
    </row>
    <row r="25" spans="2:6" ht="39.950000000000003" customHeight="1">
      <c r="B25" s="132"/>
      <c r="C25" s="165" t="s">
        <v>188</v>
      </c>
      <c r="D25" s="165"/>
      <c r="E25" s="165"/>
      <c r="F25" s="133"/>
    </row>
    <row r="26" spans="2:6" ht="39.950000000000003" customHeight="1">
      <c r="B26" s="132"/>
      <c r="C26" s="165" t="s">
        <v>204</v>
      </c>
      <c r="D26" s="165"/>
      <c r="E26" s="165"/>
      <c r="F26" s="133"/>
    </row>
    <row r="27" spans="2:6" ht="39.950000000000003" customHeight="1">
      <c r="B27" s="132"/>
      <c r="C27" s="164" t="s">
        <v>191</v>
      </c>
      <c r="D27" s="164"/>
      <c r="E27" s="164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8" t="s">
        <v>114</v>
      </c>
      <c r="D3" s="178"/>
      <c r="E3" s="178"/>
      <c r="F3" s="178"/>
      <c r="G3" s="17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115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6" t="s">
        <v>19</v>
      </c>
      <c r="D5" s="80" t="s">
        <v>55</v>
      </c>
      <c r="E5" s="42">
        <v>557759</v>
      </c>
      <c r="F5" s="8">
        <f>E5/SUM(E5:E16)</f>
        <v>0.42196002659950721</v>
      </c>
      <c r="G5" s="81">
        <f t="shared" ref="G5:G28" si="0">E5/$E$29</f>
        <v>0.25442853604342297</v>
      </c>
      <c r="H5" s="24"/>
      <c r="I5" s="68">
        <f t="shared" ref="I5:I14" si="1">G5+G17</f>
        <v>0.40886998147525566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7"/>
      <c r="D6" s="69" t="s">
        <v>56</v>
      </c>
      <c r="E6" s="37">
        <v>82178</v>
      </c>
      <c r="F6" s="11">
        <f>E6/SUM($E$5:$E$16)</f>
        <v>6.2169917591458498E-2</v>
      </c>
      <c r="G6" s="38">
        <f t="shared" si="0"/>
        <v>3.7486491898788568E-2</v>
      </c>
      <c r="H6" s="24"/>
      <c r="I6" s="68">
        <f t="shared" si="1"/>
        <v>6.4084849806336358E-2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7"/>
      <c r="D7" s="69" t="s">
        <v>57</v>
      </c>
      <c r="E7" s="37">
        <v>315138</v>
      </c>
      <c r="F7" s="11">
        <f t="shared" ref="F7:F16" si="2">E7/SUM($E$5:$E$16)</f>
        <v>0.23841056596579435</v>
      </c>
      <c r="G7" s="38">
        <f t="shared" si="0"/>
        <v>0.14375402277982469</v>
      </c>
      <c r="H7" s="24"/>
      <c r="I7" s="68">
        <f t="shared" si="1"/>
        <v>0.25789719291507218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7"/>
      <c r="D8" s="69" t="s">
        <v>58</v>
      </c>
      <c r="E8" s="37">
        <v>180603</v>
      </c>
      <c r="F8" s="11">
        <f t="shared" si="2"/>
        <v>0.13663113761311033</v>
      </c>
      <c r="G8" s="38">
        <f t="shared" si="0"/>
        <v>8.2384249998745551E-2</v>
      </c>
      <c r="H8" s="24"/>
      <c r="I8" s="68">
        <f t="shared" si="1"/>
        <v>0.14573878422755557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7"/>
      <c r="D9" s="69" t="s">
        <v>59</v>
      </c>
      <c r="E9" s="37">
        <v>29429</v>
      </c>
      <c r="F9" s="11">
        <f t="shared" si="2"/>
        <v>2.2263848046910759E-2</v>
      </c>
      <c r="G9" s="38">
        <f t="shared" si="0"/>
        <v>1.3424395459727042E-2</v>
      </c>
      <c r="H9" s="24"/>
      <c r="I9" s="68">
        <f t="shared" si="1"/>
        <v>2.0857101281222586E-2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7"/>
      <c r="D10" s="69" t="s">
        <v>60</v>
      </c>
      <c r="E10" s="37">
        <v>10396</v>
      </c>
      <c r="F10" s="11">
        <f t="shared" si="2"/>
        <v>7.8648599781060945E-3</v>
      </c>
      <c r="G10" s="38">
        <f t="shared" si="0"/>
        <v>4.7422615515077754E-3</v>
      </c>
      <c r="H10" s="24"/>
      <c r="I10" s="68">
        <f t="shared" si="1"/>
        <v>6.9806491460872918E-3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7"/>
      <c r="D11" s="69" t="s">
        <v>61</v>
      </c>
      <c r="E11" s="37">
        <v>4466</v>
      </c>
      <c r="F11" s="11">
        <f t="shared" si="2"/>
        <v>3.3786518528493474E-3</v>
      </c>
      <c r="G11" s="38">
        <f t="shared" si="0"/>
        <v>2.0372200932121708E-3</v>
      </c>
      <c r="H11" s="24"/>
      <c r="I11" s="68">
        <f t="shared" si="1"/>
        <v>3.1060079746264378E-3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7"/>
      <c r="D12" s="69" t="s">
        <v>62</v>
      </c>
      <c r="E12" s="37">
        <v>1469</v>
      </c>
      <c r="F12" s="11">
        <f t="shared" si="2"/>
        <v>1.1113389099497741E-3</v>
      </c>
      <c r="G12" s="38">
        <f t="shared" si="0"/>
        <v>6.7010217575653346E-4</v>
      </c>
      <c r="H12" s="24"/>
      <c r="I12" s="68">
        <f t="shared" si="1"/>
        <v>1.5910935255539747E-3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7"/>
      <c r="D13" s="69" t="s">
        <v>63</v>
      </c>
      <c r="E13" s="37">
        <v>7633</v>
      </c>
      <c r="F13" s="11">
        <f t="shared" si="2"/>
        <v>5.7745744721896704E-3</v>
      </c>
      <c r="G13" s="38">
        <f t="shared" si="0"/>
        <v>3.481885573553179E-3</v>
      </c>
      <c r="H13" s="24"/>
      <c r="I13" s="68">
        <f t="shared" si="1"/>
        <v>5.0647681806839963E-3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7"/>
      <c r="D14" s="69" t="s">
        <v>64</v>
      </c>
      <c r="E14" s="37">
        <v>24880</v>
      </c>
      <c r="F14" s="11">
        <f t="shared" si="2"/>
        <v>1.8822404410857984E-2</v>
      </c>
      <c r="G14" s="38">
        <f t="shared" si="0"/>
        <v>1.1349313909341425E-2</v>
      </c>
      <c r="H14" s="24"/>
      <c r="I14" s="68">
        <f t="shared" si="1"/>
        <v>1.5533689170209145E-2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9"/>
      <c r="D15" s="82" t="s">
        <v>65</v>
      </c>
      <c r="E15" s="83">
        <v>107878</v>
      </c>
      <c r="F15" s="11">
        <f t="shared" ref="F15" si="3">E15/SUM($E$5:$E$16)</f>
        <v>8.1612674559265991E-2</v>
      </c>
      <c r="G15" s="38">
        <f t="shared" ref="G15" si="4">E15/$E$29</f>
        <v>4.9209858758518257E-2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8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190" t="s">
        <v>21</v>
      </c>
      <c r="D17" s="67" t="s">
        <v>55</v>
      </c>
      <c r="E17" s="34">
        <v>338567</v>
      </c>
      <c r="F17" s="61">
        <f>E17/SUM($E$17:$E$28)</f>
        <v>0.38899025016831845</v>
      </c>
      <c r="G17" s="35">
        <f t="shared" si="0"/>
        <v>0.15444144543183272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87"/>
      <c r="D18" s="69" t="s">
        <v>56</v>
      </c>
      <c r="E18" s="37">
        <v>58309</v>
      </c>
      <c r="F18" s="61">
        <f t="shared" ref="F18:F28" si="6">E18/SUM($E$17:$E$28)</f>
        <v>6.6993039773706478E-2</v>
      </c>
      <c r="G18" s="38">
        <f t="shared" si="0"/>
        <v>2.6598357907547797E-2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87"/>
      <c r="D19" s="69" t="s">
        <v>57</v>
      </c>
      <c r="E19" s="37">
        <v>250225</v>
      </c>
      <c r="F19" s="61">
        <f t="shared" si="6"/>
        <v>0.28749135429137357</v>
      </c>
      <c r="G19" s="38">
        <f t="shared" si="0"/>
        <v>0.11414317013524751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87"/>
      <c r="D20" s="69" t="s">
        <v>58</v>
      </c>
      <c r="E20" s="37">
        <v>138886</v>
      </c>
      <c r="F20" s="61">
        <f t="shared" si="6"/>
        <v>0.15957048349330288</v>
      </c>
      <c r="G20" s="38">
        <f t="shared" si="0"/>
        <v>6.3354534228810017E-2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87"/>
      <c r="D21" s="69" t="s">
        <v>59</v>
      </c>
      <c r="E21" s="37">
        <v>16294</v>
      </c>
      <c r="F21" s="61">
        <f t="shared" si="6"/>
        <v>1.8720687888195191E-2</v>
      </c>
      <c r="G21" s="38">
        <f t="shared" si="0"/>
        <v>7.4327058214955456E-3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87"/>
      <c r="D22" s="69" t="s">
        <v>60</v>
      </c>
      <c r="E22" s="37">
        <v>4907</v>
      </c>
      <c r="F22" s="61">
        <f t="shared" si="6"/>
        <v>5.6378062763823367E-3</v>
      </c>
      <c r="G22" s="38">
        <f t="shared" si="0"/>
        <v>2.2383875945795168E-3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87"/>
      <c r="D23" s="69" t="s">
        <v>61</v>
      </c>
      <c r="E23" s="37">
        <v>2343</v>
      </c>
      <c r="F23" s="61">
        <f t="shared" si="6"/>
        <v>2.6919462208200152E-3</v>
      </c>
      <c r="G23" s="38">
        <f t="shared" si="0"/>
        <v>1.0687878814142667E-3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87"/>
      <c r="D24" s="69" t="s">
        <v>62</v>
      </c>
      <c r="E24" s="37">
        <v>2019</v>
      </c>
      <c r="F24" s="61">
        <f t="shared" si="6"/>
        <v>2.3196924540484897E-3</v>
      </c>
      <c r="G24" s="38">
        <f t="shared" si="0"/>
        <v>9.2099134979744125E-4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87"/>
      <c r="D25" s="69" t="s">
        <v>63</v>
      </c>
      <c r="E25" s="37">
        <v>3470</v>
      </c>
      <c r="F25" s="61">
        <f t="shared" si="6"/>
        <v>3.9867918848678846E-3</v>
      </c>
      <c r="G25" s="38">
        <f t="shared" si="0"/>
        <v>1.5828826071308177E-3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87"/>
      <c r="D26" s="69" t="s">
        <v>64</v>
      </c>
      <c r="E26" s="37">
        <v>9173</v>
      </c>
      <c r="F26" s="61">
        <f t="shared" si="6"/>
        <v>1.0539147538874093E-2</v>
      </c>
      <c r="G26" s="38">
        <f t="shared" si="0"/>
        <v>4.1843752608677204E-3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189"/>
      <c r="D27" s="82" t="s">
        <v>65</v>
      </c>
      <c r="E27" s="83">
        <v>46181</v>
      </c>
      <c r="F27" s="61">
        <f t="shared" si="6"/>
        <v>5.3058800010110596E-2</v>
      </c>
      <c r="G27" s="38">
        <f t="shared" si="0"/>
        <v>2.1066023538878469E-2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189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2192203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77" t="s">
        <v>68</v>
      </c>
      <c r="D3" s="177"/>
      <c r="E3" s="177"/>
      <c r="F3" s="17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69</v>
      </c>
      <c r="D4" s="31" t="s">
        <v>83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191" t="s">
        <v>75</v>
      </c>
      <c r="D5" s="57" t="s">
        <v>70</v>
      </c>
      <c r="E5" s="10">
        <v>34035</v>
      </c>
      <c r="F5" s="53">
        <f>E5/SUM($E$5:$E$9)</f>
        <v>3.7113489747582468E-2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191"/>
      <c r="D6" s="57" t="s">
        <v>71</v>
      </c>
      <c r="E6" s="10">
        <v>219204</v>
      </c>
      <c r="F6" s="53">
        <f>E6/SUM($E$5:$E$9)</f>
        <v>0.23903115635754571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191"/>
      <c r="D7" s="57" t="s">
        <v>72</v>
      </c>
      <c r="E7" s="10">
        <v>388213</v>
      </c>
      <c r="F7" s="53">
        <f>E7/SUM($E$5:$E$9)</f>
        <v>0.42332713957332846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191"/>
      <c r="D8" s="57" t="s">
        <v>73</v>
      </c>
      <c r="E8" s="10">
        <v>174920</v>
      </c>
      <c r="F8" s="53">
        <f>E8/SUM($E$5:$E$9)</f>
        <v>0.19074163733354271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192"/>
      <c r="D9" s="58" t="s">
        <v>74</v>
      </c>
      <c r="E9" s="13">
        <v>100680</v>
      </c>
      <c r="F9" s="54">
        <f>E9/SUM($E$5:$E$9)</f>
        <v>0.10978657698800068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191" t="s">
        <v>76</v>
      </c>
      <c r="D10" s="57" t="s">
        <v>70</v>
      </c>
      <c r="E10" s="10">
        <v>34428</v>
      </c>
      <c r="F10" s="53">
        <f>E10/SUM($E$10:$E$14)</f>
        <v>3.7190872745381659E-2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191"/>
      <c r="D11" s="57" t="s">
        <v>71</v>
      </c>
      <c r="E11" s="10">
        <v>247976</v>
      </c>
      <c r="F11" s="53">
        <f>E11/SUM($E$10:$E$14)</f>
        <v>0.26787625943734061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191"/>
      <c r="D12" s="57" t="s">
        <v>72</v>
      </c>
      <c r="E12" s="10">
        <v>403829</v>
      </c>
      <c r="F12" s="53">
        <f>E12/SUM($E$10:$E$14)</f>
        <v>0.43623657923477199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191"/>
      <c r="D13" s="57" t="s">
        <v>73</v>
      </c>
      <c r="E13" s="10">
        <v>162121</v>
      </c>
      <c r="F13" s="53">
        <f>E13/SUM($E$10:$E$14)</f>
        <v>0.17513133148466423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192"/>
      <c r="D14" s="58" t="s">
        <v>74</v>
      </c>
      <c r="E14" s="13">
        <v>77357</v>
      </c>
      <c r="F14" s="54">
        <f>E14/SUM($E$10:$E$14)</f>
        <v>8.356495709784155E-2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191" t="s">
        <v>77</v>
      </c>
      <c r="D15" s="57" t="s">
        <v>70</v>
      </c>
      <c r="E15" s="10">
        <v>34530</v>
      </c>
      <c r="F15" s="53">
        <f>E15/SUM($E$15:$E$19)</f>
        <v>3.6982731752561643E-2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191"/>
      <c r="D16" s="57" t="s">
        <v>71</v>
      </c>
      <c r="E16" s="10">
        <v>208983</v>
      </c>
      <c r="F16" s="53">
        <f>E16/SUM($E$15:$E$19)</f>
        <v>0.22382746104389195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191"/>
      <c r="D17" s="57" t="s">
        <v>72</v>
      </c>
      <c r="E17" s="10">
        <v>380964</v>
      </c>
      <c r="F17" s="53">
        <f>E17/SUM($E$15:$E$19)</f>
        <v>0.40802459946084252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191"/>
      <c r="D18" s="57" t="s">
        <v>73</v>
      </c>
      <c r="E18" s="10">
        <v>188949</v>
      </c>
      <c r="F18" s="53">
        <f>E18/SUM($E$15:$E$19)</f>
        <v>0.20237040781681928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192"/>
      <c r="D19" s="58" t="s">
        <v>74</v>
      </c>
      <c r="E19" s="13">
        <v>120253</v>
      </c>
      <c r="F19" s="54">
        <f>E19/SUM($E$15:$E$19)</f>
        <v>0.12879479992588458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191" t="s">
        <v>78</v>
      </c>
      <c r="D20" s="57" t="s">
        <v>70</v>
      </c>
      <c r="E20" s="10">
        <v>41048</v>
      </c>
      <c r="F20" s="53">
        <f>E20/SUM($E$20:$E$24)</f>
        <v>4.299093218936622E-2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191"/>
      <c r="D21" s="57" t="s">
        <v>71</v>
      </c>
      <c r="E21" s="10">
        <v>224187</v>
      </c>
      <c r="F21" s="53">
        <f t="shared" ref="F21:F24" si="0">E21/SUM($E$20:$E$24)</f>
        <v>0.23479848262369529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191"/>
      <c r="D22" s="57" t="s">
        <v>72</v>
      </c>
      <c r="E22" s="10">
        <v>398059</v>
      </c>
      <c r="F22" s="53">
        <f t="shared" si="0"/>
        <v>0.41690039652034028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191"/>
      <c r="D23" s="57" t="s">
        <v>73</v>
      </c>
      <c r="E23" s="10">
        <v>173756</v>
      </c>
      <c r="F23" s="53">
        <f t="shared" si="0"/>
        <v>0.1819804232482829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192"/>
      <c r="D24" s="58" t="s">
        <v>74</v>
      </c>
      <c r="E24" s="73">
        <v>117756</v>
      </c>
      <c r="F24" s="74">
        <f t="shared" si="0"/>
        <v>0.12332976541831535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191" t="s">
        <v>79</v>
      </c>
      <c r="D25" s="57" t="s">
        <v>70</v>
      </c>
      <c r="E25" s="7">
        <v>49768</v>
      </c>
      <c r="F25" s="47">
        <f>E25/SUM($E$25:$E$29)</f>
        <v>5.2842256817105568E-2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191"/>
      <c r="D26" s="57" t="s">
        <v>71</v>
      </c>
      <c r="E26" s="10">
        <v>269213</v>
      </c>
      <c r="F26" s="53">
        <f t="shared" ref="F26:F29" si="1">E26/SUM($E$25:$E$29)</f>
        <v>0.2858427600969185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191"/>
      <c r="D27" s="57" t="s">
        <v>72</v>
      </c>
      <c r="E27" s="10">
        <v>400754</v>
      </c>
      <c r="F27" s="53">
        <f t="shared" si="1"/>
        <v>0.42550927882338702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191"/>
      <c r="D28" s="57" t="s">
        <v>73</v>
      </c>
      <c r="E28" s="10">
        <v>144710</v>
      </c>
      <c r="F28" s="53">
        <f t="shared" si="1"/>
        <v>0.15364899099829904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192"/>
      <c r="D29" s="58" t="s">
        <v>74</v>
      </c>
      <c r="E29" s="13">
        <v>77377</v>
      </c>
      <c r="F29" s="54">
        <f t="shared" si="1"/>
        <v>8.215671326428986E-2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191" t="s">
        <v>80</v>
      </c>
      <c r="D30" s="57" t="s">
        <v>70</v>
      </c>
      <c r="E30" s="7">
        <v>49588</v>
      </c>
      <c r="F30" s="47">
        <f>E30/SUM($E$30:$E$34)</f>
        <v>5.6035817360390719E-2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191"/>
      <c r="D31" s="57" t="s">
        <v>71</v>
      </c>
      <c r="E31" s="10">
        <v>326500</v>
      </c>
      <c r="F31" s="53">
        <f t="shared" ref="F31:F34" si="2">E31/SUM($E$30:$E$34)</f>
        <v>0.36895406889101334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191"/>
      <c r="D32" s="57" t="s">
        <v>72</v>
      </c>
      <c r="E32" s="10">
        <v>369011</v>
      </c>
      <c r="F32" s="53">
        <f t="shared" si="2"/>
        <v>0.41699267968006654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191"/>
      <c r="D33" s="57" t="s">
        <v>73</v>
      </c>
      <c r="E33" s="10">
        <v>92532</v>
      </c>
      <c r="F33" s="53">
        <f t="shared" si="2"/>
        <v>0.10456373017648773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192"/>
      <c r="D34" s="58" t="s">
        <v>74</v>
      </c>
      <c r="E34" s="13">
        <v>47303</v>
      </c>
      <c r="F34" s="54">
        <f t="shared" si="2"/>
        <v>5.3453703892041668E-2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191" t="s">
        <v>81</v>
      </c>
      <c r="D35" s="57" t="s">
        <v>70</v>
      </c>
      <c r="E35" s="7">
        <v>75464</v>
      </c>
      <c r="F35" s="47">
        <f>E35/SUM($E$35:$E$39)</f>
        <v>9.4120464316315808E-2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191"/>
      <c r="D36" s="57" t="s">
        <v>71</v>
      </c>
      <c r="E36" s="10">
        <v>354111</v>
      </c>
      <c r="F36" s="53">
        <f t="shared" ref="F36:F39" si="3">E36/SUM($E$35:$E$39)</f>
        <v>0.44165551441104239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191"/>
      <c r="D37" s="57" t="s">
        <v>72</v>
      </c>
      <c r="E37" s="10">
        <v>288930</v>
      </c>
      <c r="F37" s="53">
        <f t="shared" si="3"/>
        <v>0.36036024799789468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191"/>
      <c r="D38" s="57" t="s">
        <v>73</v>
      </c>
      <c r="E38" s="10">
        <v>49470</v>
      </c>
      <c r="F38" s="53">
        <f t="shared" si="3"/>
        <v>6.1700140063184333E-2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192"/>
      <c r="D39" s="58" t="s">
        <v>74</v>
      </c>
      <c r="E39" s="13">
        <v>33806</v>
      </c>
      <c r="F39" s="54">
        <f t="shared" si="3"/>
        <v>4.2163633211562759E-2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191" t="s">
        <v>82</v>
      </c>
      <c r="D40" s="57" t="s">
        <v>70</v>
      </c>
      <c r="E40" s="7">
        <v>111325</v>
      </c>
      <c r="F40" s="47">
        <f>E40/SUM($E$40:$E$44)</f>
        <v>0.13950746003062711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191"/>
      <c r="D41" s="57" t="s">
        <v>71</v>
      </c>
      <c r="E41" s="10">
        <v>348888</v>
      </c>
      <c r="F41" s="53">
        <f t="shared" ref="F41:F44" si="4">E41/SUM($E$40:$E$44)</f>
        <v>0.43721067788156687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191"/>
      <c r="D42" s="57" t="s">
        <v>72</v>
      </c>
      <c r="E42" s="10">
        <v>247544</v>
      </c>
      <c r="F42" s="53">
        <f t="shared" si="4"/>
        <v>0.31021095608193627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191"/>
      <c r="D43" s="57" t="s">
        <v>73</v>
      </c>
      <c r="E43" s="10">
        <v>53774</v>
      </c>
      <c r="F43" s="53">
        <f t="shared" si="4"/>
        <v>6.7387147142932327E-2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192"/>
      <c r="D44" s="58" t="s">
        <v>74</v>
      </c>
      <c r="E44" s="13">
        <v>36455</v>
      </c>
      <c r="F44" s="54">
        <f t="shared" si="4"/>
        <v>4.5683758862937442E-2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1" t="s">
        <v>192</v>
      </c>
      <c r="D3" s="162"/>
      <c r="E3" s="162"/>
      <c r="F3" s="162"/>
      <c r="G3" s="163"/>
      <c r="H3" s="101"/>
    </row>
    <row r="4" spans="1:9" s="93" customFormat="1" ht="30" customHeight="1">
      <c r="A4" s="121"/>
      <c r="B4" s="102"/>
      <c r="C4" s="103" t="s">
        <v>134</v>
      </c>
      <c r="D4" s="104" t="s">
        <v>133</v>
      </c>
      <c r="E4" s="104" t="s">
        <v>155</v>
      </c>
      <c r="F4" s="104" t="s">
        <v>156</v>
      </c>
      <c r="G4" s="96" t="s">
        <v>3</v>
      </c>
      <c r="H4" s="105"/>
      <c r="I4" s="121"/>
    </row>
    <row r="5" spans="1:9" ht="15" customHeight="1">
      <c r="B5" s="100"/>
      <c r="C5" s="106" t="s">
        <v>135</v>
      </c>
      <c r="D5" s="107" t="s">
        <v>193</v>
      </c>
      <c r="E5" s="108" t="s">
        <v>157</v>
      </c>
      <c r="F5" s="108" t="s">
        <v>158</v>
      </c>
      <c r="G5" s="124">
        <v>2599</v>
      </c>
      <c r="H5" s="101"/>
    </row>
    <row r="6" spans="1:9" ht="15" customHeight="1">
      <c r="B6" s="100"/>
      <c r="C6" s="109" t="s">
        <v>136</v>
      </c>
      <c r="D6" s="110" t="s">
        <v>117</v>
      </c>
      <c r="E6" s="112" t="s">
        <v>159</v>
      </c>
      <c r="F6" s="111" t="s">
        <v>160</v>
      </c>
      <c r="G6" s="125">
        <v>2404</v>
      </c>
      <c r="H6" s="101"/>
    </row>
    <row r="7" spans="1:9" ht="15" customHeight="1">
      <c r="B7" s="100"/>
      <c r="C7" s="109" t="s">
        <v>137</v>
      </c>
      <c r="D7" s="110" t="s">
        <v>119</v>
      </c>
      <c r="E7" s="111" t="s">
        <v>163</v>
      </c>
      <c r="F7" s="111" t="s">
        <v>164</v>
      </c>
      <c r="G7" s="125">
        <v>2113</v>
      </c>
      <c r="H7" s="101"/>
    </row>
    <row r="8" spans="1:9" ht="15" customHeight="1">
      <c r="B8" s="100"/>
      <c r="C8" s="109" t="s">
        <v>138</v>
      </c>
      <c r="D8" s="110" t="s">
        <v>118</v>
      </c>
      <c r="E8" s="111" t="s">
        <v>161</v>
      </c>
      <c r="F8" s="111" t="s">
        <v>162</v>
      </c>
      <c r="G8" s="125">
        <v>2089</v>
      </c>
      <c r="H8" s="101"/>
    </row>
    <row r="9" spans="1:9" ht="15" customHeight="1">
      <c r="B9" s="100"/>
      <c r="C9" s="109" t="s">
        <v>139</v>
      </c>
      <c r="D9" s="110" t="s">
        <v>120</v>
      </c>
      <c r="E9" s="111" t="s">
        <v>165</v>
      </c>
      <c r="F9" s="111" t="s">
        <v>166</v>
      </c>
      <c r="G9" s="125">
        <v>1824</v>
      </c>
      <c r="H9" s="101"/>
    </row>
    <row r="10" spans="1:9" ht="15" customHeight="1">
      <c r="B10" s="100"/>
      <c r="C10" s="109" t="s">
        <v>140</v>
      </c>
      <c r="D10" s="110" t="s">
        <v>121</v>
      </c>
      <c r="E10" s="111" t="s">
        <v>167</v>
      </c>
      <c r="F10" s="111" t="s">
        <v>168</v>
      </c>
      <c r="G10" s="125">
        <v>1565</v>
      </c>
      <c r="H10" s="101"/>
    </row>
    <row r="11" spans="1:9" ht="15" customHeight="1">
      <c r="B11" s="100"/>
      <c r="C11" s="109" t="s">
        <v>141</v>
      </c>
      <c r="D11" s="110" t="s">
        <v>122</v>
      </c>
      <c r="E11" s="111" t="s">
        <v>169</v>
      </c>
      <c r="F11" s="111" t="s">
        <v>170</v>
      </c>
      <c r="G11" s="125">
        <v>1554</v>
      </c>
      <c r="H11" s="101"/>
    </row>
    <row r="12" spans="1:9" ht="15" customHeight="1">
      <c r="B12" s="100"/>
      <c r="C12" s="109" t="s">
        <v>142</v>
      </c>
      <c r="D12" s="110" t="s">
        <v>123</v>
      </c>
      <c r="E12" s="111" t="s">
        <v>171</v>
      </c>
      <c r="F12" s="111" t="s">
        <v>172</v>
      </c>
      <c r="G12" s="125">
        <v>1540</v>
      </c>
      <c r="H12" s="101"/>
    </row>
    <row r="13" spans="1:9" ht="15" customHeight="1">
      <c r="B13" s="100"/>
      <c r="C13" s="109" t="s">
        <v>143</v>
      </c>
      <c r="D13" s="110" t="s">
        <v>124</v>
      </c>
      <c r="E13" s="111" t="s">
        <v>173</v>
      </c>
      <c r="F13" s="111" t="s">
        <v>174</v>
      </c>
      <c r="G13" s="125">
        <v>1512</v>
      </c>
      <c r="H13" s="101"/>
    </row>
    <row r="14" spans="1:9" ht="15" customHeight="1">
      <c r="B14" s="100"/>
      <c r="C14" s="109" t="s">
        <v>144</v>
      </c>
      <c r="D14" s="110" t="s">
        <v>127</v>
      </c>
      <c r="E14" s="111" t="s">
        <v>176</v>
      </c>
      <c r="F14" s="111" t="s">
        <v>177</v>
      </c>
      <c r="G14" s="125">
        <v>1457</v>
      </c>
      <c r="H14" s="101"/>
    </row>
    <row r="15" spans="1:9" ht="15" customHeight="1">
      <c r="B15" s="100"/>
      <c r="C15" s="109" t="s">
        <v>145</v>
      </c>
      <c r="D15" s="110" t="s">
        <v>125</v>
      </c>
      <c r="E15" s="111" t="s">
        <v>173</v>
      </c>
      <c r="F15" s="111" t="s">
        <v>175</v>
      </c>
      <c r="G15" s="125">
        <v>1443</v>
      </c>
      <c r="H15" s="101"/>
    </row>
    <row r="16" spans="1:9" ht="15" customHeight="1">
      <c r="B16" s="100"/>
      <c r="C16" s="109" t="s">
        <v>146</v>
      </c>
      <c r="D16" s="110" t="s">
        <v>128</v>
      </c>
      <c r="E16" s="111" t="s">
        <v>178</v>
      </c>
      <c r="F16" s="111" t="s">
        <v>179</v>
      </c>
      <c r="G16" s="125">
        <v>1415</v>
      </c>
      <c r="H16" s="101"/>
    </row>
    <row r="17" spans="2:8" ht="15" customHeight="1">
      <c r="B17" s="100"/>
      <c r="C17" s="109" t="s">
        <v>147</v>
      </c>
      <c r="D17" s="110" t="s">
        <v>131</v>
      </c>
      <c r="E17" s="111" t="s">
        <v>184</v>
      </c>
      <c r="F17" s="112" t="s">
        <v>185</v>
      </c>
      <c r="G17" s="125">
        <v>1394</v>
      </c>
      <c r="H17" s="101"/>
    </row>
    <row r="18" spans="2:8" ht="15" customHeight="1">
      <c r="B18" s="100"/>
      <c r="C18" s="109" t="s">
        <v>148</v>
      </c>
      <c r="D18" s="110" t="s">
        <v>129</v>
      </c>
      <c r="E18" s="111" t="s">
        <v>180</v>
      </c>
      <c r="F18" s="111" t="s">
        <v>181</v>
      </c>
      <c r="G18" s="125">
        <v>1393</v>
      </c>
      <c r="H18" s="101"/>
    </row>
    <row r="19" spans="2:8" ht="15" customHeight="1">
      <c r="B19" s="100"/>
      <c r="C19" s="109" t="s">
        <v>149</v>
      </c>
      <c r="D19" s="110" t="s">
        <v>126</v>
      </c>
      <c r="E19" s="111" t="s">
        <v>169</v>
      </c>
      <c r="F19" s="112" t="s">
        <v>196</v>
      </c>
      <c r="G19" s="125">
        <v>1392</v>
      </c>
      <c r="H19" s="101"/>
    </row>
    <row r="20" spans="2:8" ht="15" customHeight="1">
      <c r="B20" s="100"/>
      <c r="C20" s="109" t="s">
        <v>150</v>
      </c>
      <c r="D20" s="110" t="s">
        <v>130</v>
      </c>
      <c r="E20" s="111" t="s">
        <v>182</v>
      </c>
      <c r="F20" s="111" t="s">
        <v>183</v>
      </c>
      <c r="G20" s="125">
        <v>1391</v>
      </c>
      <c r="H20" s="101"/>
    </row>
    <row r="21" spans="2:8" ht="15" customHeight="1">
      <c r="B21" s="100"/>
      <c r="C21" s="109" t="s">
        <v>151</v>
      </c>
      <c r="D21" s="110" t="s">
        <v>132</v>
      </c>
      <c r="E21" s="111" t="s">
        <v>186</v>
      </c>
      <c r="F21" s="112" t="s">
        <v>202</v>
      </c>
      <c r="G21" s="125">
        <v>1352</v>
      </c>
      <c r="H21" s="101"/>
    </row>
    <row r="22" spans="2:8" ht="15" customHeight="1">
      <c r="B22" s="100"/>
      <c r="C22" s="109" t="s">
        <v>152</v>
      </c>
      <c r="D22" s="110" t="s">
        <v>201</v>
      </c>
      <c r="E22" s="111" t="s">
        <v>159</v>
      </c>
      <c r="F22" s="111" t="s">
        <v>203</v>
      </c>
      <c r="G22" s="125">
        <v>1334</v>
      </c>
      <c r="H22" s="101"/>
    </row>
    <row r="23" spans="2:8" ht="15" customHeight="1">
      <c r="B23" s="100"/>
      <c r="C23" s="109" t="s">
        <v>153</v>
      </c>
      <c r="D23" s="110" t="s">
        <v>195</v>
      </c>
      <c r="E23" s="111" t="s">
        <v>199</v>
      </c>
      <c r="F23" s="111" t="s">
        <v>200</v>
      </c>
      <c r="G23" s="125">
        <v>1322</v>
      </c>
      <c r="H23" s="101"/>
    </row>
    <row r="24" spans="2:8" ht="15" customHeight="1">
      <c r="B24" s="100"/>
      <c r="C24" s="113" t="s">
        <v>154</v>
      </c>
      <c r="D24" s="114" t="s">
        <v>194</v>
      </c>
      <c r="E24" s="115" t="s">
        <v>197</v>
      </c>
      <c r="F24" s="115" t="s">
        <v>198</v>
      </c>
      <c r="G24" s="126">
        <v>1320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4" t="s">
        <v>0</v>
      </c>
      <c r="D3" s="175"/>
      <c r="E3" s="175"/>
      <c r="F3" s="175"/>
      <c r="G3" s="176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6" t="s">
        <v>6</v>
      </c>
      <c r="D5" s="6" t="s">
        <v>7</v>
      </c>
      <c r="E5" s="7">
        <v>19456</v>
      </c>
      <c r="F5" s="8">
        <f t="shared" ref="F5:F11" si="0">E5/SUM($E$5:$E$11)</f>
        <v>2.0228169930767176E-2</v>
      </c>
      <c r="G5" s="170">
        <f>SUM(E5:E11)/E24</f>
        <v>0.56213169222137482</v>
      </c>
      <c r="H5" s="24"/>
      <c r="I5" s="24"/>
      <c r="J5" s="24"/>
      <c r="K5" s="24"/>
      <c r="L5" s="24"/>
      <c r="M5" s="24"/>
      <c r="N5" s="24"/>
      <c r="O5" s="77">
        <f>E5+E12</f>
        <v>38242</v>
      </c>
      <c r="P5" s="24"/>
      <c r="Q5" s="25"/>
    </row>
    <row r="6" spans="2:17">
      <c r="B6" s="23"/>
      <c r="C6" s="168"/>
      <c r="D6" s="9" t="s">
        <v>8</v>
      </c>
      <c r="E6" s="10">
        <v>292528</v>
      </c>
      <c r="F6" s="11">
        <f t="shared" si="0"/>
        <v>0.30413785431267787</v>
      </c>
      <c r="G6" s="172"/>
      <c r="H6" s="24"/>
      <c r="I6" s="24"/>
      <c r="J6" s="24"/>
      <c r="K6" s="24"/>
      <c r="L6" s="24"/>
      <c r="M6" s="24"/>
      <c r="N6" s="24"/>
      <c r="O6" s="77">
        <f>E6+E13+E19</f>
        <v>551988</v>
      </c>
      <c r="P6" s="24"/>
      <c r="Q6" s="25"/>
    </row>
    <row r="7" spans="2:17">
      <c r="B7" s="23"/>
      <c r="C7" s="168"/>
      <c r="D7" s="9" t="s">
        <v>9</v>
      </c>
      <c r="E7" s="10">
        <v>358049</v>
      </c>
      <c r="F7" s="11">
        <f t="shared" si="0"/>
        <v>0.37225925244352676</v>
      </c>
      <c r="G7" s="172"/>
      <c r="H7" s="24"/>
      <c r="I7" s="24"/>
      <c r="J7" s="24"/>
      <c r="K7" s="24"/>
      <c r="L7" s="24"/>
      <c r="M7" s="24"/>
      <c r="N7" s="24"/>
      <c r="O7" s="77">
        <f>E7+E14+E21</f>
        <v>633944</v>
      </c>
      <c r="P7" s="24"/>
      <c r="Q7" s="25"/>
    </row>
    <row r="8" spans="2:17">
      <c r="B8" s="23"/>
      <c r="C8" s="168"/>
      <c r="D8" s="9" t="s">
        <v>10</v>
      </c>
      <c r="E8" s="10">
        <v>170441</v>
      </c>
      <c r="F8" s="11">
        <f t="shared" si="0"/>
        <v>0.17720546418430758</v>
      </c>
      <c r="G8" s="172"/>
      <c r="H8" s="24"/>
      <c r="I8" s="24"/>
      <c r="J8" s="24"/>
      <c r="K8" s="24"/>
      <c r="L8" s="24"/>
      <c r="M8" s="24"/>
      <c r="N8" s="24"/>
      <c r="O8" s="77">
        <f>E8+E15+E22</f>
        <v>289909</v>
      </c>
      <c r="P8" s="24"/>
      <c r="Q8" s="25"/>
    </row>
    <row r="9" spans="2:17">
      <c r="B9" s="23"/>
      <c r="C9" s="168"/>
      <c r="D9" s="9" t="s">
        <v>11</v>
      </c>
      <c r="E9" s="10">
        <v>118596</v>
      </c>
      <c r="F9" s="11">
        <f t="shared" si="0"/>
        <v>0.12330283928398766</v>
      </c>
      <c r="G9" s="172"/>
      <c r="H9" s="24"/>
      <c r="I9" s="24"/>
      <c r="J9" s="24"/>
      <c r="K9" s="24"/>
      <c r="L9" s="24"/>
      <c r="M9" s="24"/>
      <c r="N9" s="24"/>
      <c r="O9" s="77">
        <f>E9+E16+E23</f>
        <v>191435</v>
      </c>
      <c r="P9" s="24"/>
      <c r="Q9" s="25"/>
    </row>
    <row r="10" spans="2:17">
      <c r="B10" s="23"/>
      <c r="C10" s="168"/>
      <c r="D10" s="9" t="s">
        <v>12</v>
      </c>
      <c r="E10" s="10">
        <v>2755</v>
      </c>
      <c r="F10" s="11">
        <f t="shared" si="0"/>
        <v>2.8643404687121489E-3</v>
      </c>
      <c r="G10" s="172"/>
      <c r="H10" s="24"/>
      <c r="I10" s="24"/>
      <c r="J10" s="24"/>
      <c r="K10" s="24"/>
      <c r="L10" s="24"/>
      <c r="M10" s="24"/>
      <c r="N10" s="24"/>
      <c r="O10" s="77">
        <f>E10+E17</f>
        <v>5510</v>
      </c>
      <c r="P10" s="24"/>
      <c r="Q10" s="25"/>
    </row>
    <row r="11" spans="2:17">
      <c r="B11" s="23"/>
      <c r="C11" s="169"/>
      <c r="D11" s="12" t="s">
        <v>13</v>
      </c>
      <c r="E11" s="13">
        <v>2</v>
      </c>
      <c r="F11" s="14">
        <f t="shared" si="0"/>
        <v>2.0793760208436653E-6</v>
      </c>
      <c r="G11" s="173"/>
      <c r="H11" s="24"/>
      <c r="I11" s="24"/>
      <c r="J11" s="24"/>
      <c r="K11" s="24"/>
      <c r="L11" s="24"/>
      <c r="M11" s="24"/>
      <c r="N11" s="24"/>
      <c r="O11" s="77">
        <f>E11</f>
        <v>2</v>
      </c>
      <c r="P11" s="24"/>
      <c r="Q11" s="25"/>
    </row>
    <row r="12" spans="2:17">
      <c r="B12" s="23"/>
      <c r="C12" s="193" t="s">
        <v>14</v>
      </c>
      <c r="D12" s="6" t="s">
        <v>7</v>
      </c>
      <c r="E12" s="7">
        <v>18786</v>
      </c>
      <c r="F12" s="11">
        <f t="shared" ref="F12:F18" si="1">E12/SUM($E$12:$E$18)</f>
        <v>2.5075482729071064E-2</v>
      </c>
      <c r="G12" s="196">
        <f>SUM(E12:E18)/E24</f>
        <v>0.4378507745312048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94"/>
      <c r="D13" s="9" t="s">
        <v>8</v>
      </c>
      <c r="E13" s="10">
        <v>259457</v>
      </c>
      <c r="F13" s="11">
        <f t="shared" si="1"/>
        <v>0.34632223583714417</v>
      </c>
      <c r="G13" s="197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94"/>
      <c r="D14" s="9" t="s">
        <v>9</v>
      </c>
      <c r="E14" s="10">
        <v>275884</v>
      </c>
      <c r="F14" s="11">
        <f t="shared" si="1"/>
        <v>0.36824893416517834</v>
      </c>
      <c r="G14" s="197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94"/>
      <c r="D15" s="9" t="s">
        <v>10</v>
      </c>
      <c r="E15" s="10">
        <v>119457</v>
      </c>
      <c r="F15" s="11">
        <f t="shared" si="1"/>
        <v>0.15945075803080175</v>
      </c>
      <c r="G15" s="197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94"/>
      <c r="D16" s="9" t="s">
        <v>11</v>
      </c>
      <c r="E16" s="10">
        <v>72838</v>
      </c>
      <c r="F16" s="11">
        <f t="shared" si="1"/>
        <v>9.7223890717559783E-2</v>
      </c>
      <c r="G16" s="197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94"/>
      <c r="D17" s="9" t="s">
        <v>12</v>
      </c>
      <c r="E17" s="10">
        <v>2755</v>
      </c>
      <c r="F17" s="11">
        <f>E17/SUM($E$12:$E$18)</f>
        <v>3.6773637239748097E-3</v>
      </c>
      <c r="G17" s="197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95"/>
      <c r="D18" s="12" t="s">
        <v>13</v>
      </c>
      <c r="E18" s="13">
        <v>1</v>
      </c>
      <c r="F18" s="11">
        <f t="shared" si="1"/>
        <v>1.3347962700453031E-6</v>
      </c>
      <c r="G18" s="198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6" t="s">
        <v>13</v>
      </c>
      <c r="D19" s="6" t="s">
        <v>8</v>
      </c>
      <c r="E19" s="7">
        <v>3</v>
      </c>
      <c r="F19" s="8">
        <f>E19/SUM($E$19:$E$23)</f>
        <v>0.1</v>
      </c>
      <c r="G19" s="170">
        <f>SUM(E19:E23)/E24</f>
        <v>1.7533247420420973E-5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7"/>
      <c r="D20" s="154" t="s">
        <v>9</v>
      </c>
      <c r="E20" s="60">
        <v>4</v>
      </c>
      <c r="F20" s="11">
        <f t="shared" ref="F20:F23" si="2">E20/SUM($E$19:$E$23)</f>
        <v>0.13333333333333333</v>
      </c>
      <c r="G20" s="171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10</v>
      </c>
      <c r="E21" s="10">
        <v>11</v>
      </c>
      <c r="F21" s="11">
        <f t="shared" si="2"/>
        <v>0.36666666666666664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8"/>
      <c r="D22" s="9" t="s">
        <v>11</v>
      </c>
      <c r="E22" s="10">
        <v>11</v>
      </c>
      <c r="F22" s="11">
        <f t="shared" si="2"/>
        <v>0.36666666666666664</v>
      </c>
      <c r="G22" s="172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12" t="s">
        <v>12</v>
      </c>
      <c r="E23" s="13">
        <v>1</v>
      </c>
      <c r="F23" s="14">
        <f t="shared" si="2"/>
        <v>3.3333333333333333E-2</v>
      </c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5" t="s">
        <v>15</v>
      </c>
      <c r="D24" s="16"/>
      <c r="E24" s="17">
        <f>SUM(E5:E23)</f>
        <v>1711035</v>
      </c>
      <c r="F24" s="18"/>
      <c r="G24" s="19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.75" thickBot="1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</row>
    <row r="26" spans="2:17" s="29" customFormat="1"/>
  </sheetData>
  <mergeCells count="7">
    <mergeCell ref="C19:C23"/>
    <mergeCell ref="G19:G23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7" t="s">
        <v>84</v>
      </c>
      <c r="D3" s="177"/>
      <c r="E3" s="177"/>
      <c r="F3" s="177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90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66" t="s">
        <v>6</v>
      </c>
      <c r="D5" s="6" t="s">
        <v>13</v>
      </c>
      <c r="E5" s="7">
        <v>14884</v>
      </c>
      <c r="F5" s="47">
        <f t="shared" ref="F5:F10" si="0">E5/SUM($E$5:$E$10)</f>
        <v>1.5474716347118557E-2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68"/>
      <c r="D6" s="9" t="s">
        <v>85</v>
      </c>
      <c r="E6" s="10">
        <v>18132</v>
      </c>
      <c r="F6" s="53">
        <f t="shared" si="0"/>
        <v>1.8851623004968669E-2</v>
      </c>
      <c r="G6" s="78">
        <f>E6+E12+E17</f>
        <v>34292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68"/>
      <c r="D7" s="9" t="s">
        <v>86</v>
      </c>
      <c r="E7" s="10">
        <v>29269</v>
      </c>
      <c r="F7" s="53">
        <f t="shared" si="0"/>
        <v>3.0430628377036618E-2</v>
      </c>
      <c r="G7" s="78">
        <f>E7+E13+E19</f>
        <v>54309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68"/>
      <c r="D8" s="9" t="s">
        <v>87</v>
      </c>
      <c r="E8" s="10">
        <v>136291</v>
      </c>
      <c r="F8" s="53">
        <f t="shared" si="0"/>
        <v>0.14170011862840198</v>
      </c>
      <c r="G8" s="78">
        <f>E8+E14+E20</f>
        <v>263607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68"/>
      <c r="D9" s="9" t="s">
        <v>88</v>
      </c>
      <c r="E9" s="10">
        <v>601986</v>
      </c>
      <c r="F9" s="53">
        <f t="shared" si="0"/>
        <v>0.62587762664179736</v>
      </c>
      <c r="G9" s="78">
        <f>E9+E15+E21</f>
        <v>1057103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69"/>
      <c r="D10" s="12" t="s">
        <v>89</v>
      </c>
      <c r="E10" s="13">
        <v>161265</v>
      </c>
      <c r="F10" s="54">
        <f t="shared" si="0"/>
        <v>0.16766528700067684</v>
      </c>
      <c r="G10" s="78">
        <f>E10+E16+E22</f>
        <v>275262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66" t="s">
        <v>14</v>
      </c>
      <c r="D11" s="6" t="s">
        <v>13</v>
      </c>
      <c r="E11" s="7">
        <v>11577</v>
      </c>
      <c r="F11" s="47">
        <f t="shared" ref="F11:F16" si="1">E11/SUM($E$11:$E$16)</f>
        <v>1.5452936418314472E-2</v>
      </c>
      <c r="G11" s="79">
        <f>G6/$E$23</f>
        <v>2.0041670684702535E-2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68"/>
      <c r="D12" s="9" t="s">
        <v>85</v>
      </c>
      <c r="E12" s="10">
        <v>16160</v>
      </c>
      <c r="F12" s="53">
        <f t="shared" si="1"/>
        <v>2.1570307723932095E-2</v>
      </c>
      <c r="G12" s="79">
        <f t="shared" ref="G12:G16" si="2">G7/$E$23</f>
        <v>3.1740437805188086E-2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68"/>
      <c r="D13" s="9" t="s">
        <v>86</v>
      </c>
      <c r="E13" s="10">
        <v>25038</v>
      </c>
      <c r="F13" s="53">
        <f t="shared" si="1"/>
        <v>3.3420629009394298E-2</v>
      </c>
      <c r="G13" s="79">
        <f t="shared" si="2"/>
        <v>0.15406289175849705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68"/>
      <c r="D14" s="9" t="s">
        <v>87</v>
      </c>
      <c r="E14" s="10">
        <v>127314</v>
      </c>
      <c r="F14" s="53">
        <f t="shared" si="1"/>
        <v>0.16993825232454771</v>
      </c>
      <c r="G14" s="79">
        <f t="shared" si="2"/>
        <v>0.61781494826230909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68"/>
      <c r="D15" s="9" t="s">
        <v>88</v>
      </c>
      <c r="E15" s="10">
        <v>455102</v>
      </c>
      <c r="F15" s="53">
        <f t="shared" si="1"/>
        <v>0.60746845209015743</v>
      </c>
      <c r="G15" s="79">
        <f t="shared" si="2"/>
        <v>0.16087455838133061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69"/>
      <c r="D16" s="12" t="s">
        <v>89</v>
      </c>
      <c r="E16" s="13">
        <v>113987</v>
      </c>
      <c r="F16" s="54">
        <f t="shared" si="1"/>
        <v>0.15214942243365395</v>
      </c>
      <c r="G16" s="79">
        <f t="shared" si="2"/>
        <v>1.1713185694449578E-8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66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67"/>
      <c r="D18" s="154" t="s">
        <v>85</v>
      </c>
      <c r="E18" s="60">
        <v>1</v>
      </c>
      <c r="F18" s="153">
        <f t="shared" ref="F18:F22" si="3">E18/SUM($E$17:$E$22)</f>
        <v>3.3333333333333333E-2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68"/>
      <c r="D19" s="9" t="s">
        <v>86</v>
      </c>
      <c r="E19" s="10">
        <v>2</v>
      </c>
      <c r="F19" s="53">
        <f t="shared" si="3"/>
        <v>6.6666666666666666E-2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68"/>
      <c r="D20" s="9" t="s">
        <v>87</v>
      </c>
      <c r="E20" s="10">
        <v>2</v>
      </c>
      <c r="F20" s="53">
        <f t="shared" si="3"/>
        <v>6.6666666666666666E-2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68"/>
      <c r="D21" s="9" t="s">
        <v>88</v>
      </c>
      <c r="E21" s="10">
        <v>15</v>
      </c>
      <c r="F21" s="53">
        <f t="shared" si="3"/>
        <v>0.5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69"/>
      <c r="D22" s="12" t="s">
        <v>89</v>
      </c>
      <c r="E22" s="13">
        <v>10</v>
      </c>
      <c r="F22" s="54">
        <f t="shared" si="3"/>
        <v>0.33333333333333331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1711035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78" t="s">
        <v>16</v>
      </c>
      <c r="D3" s="178"/>
      <c r="E3" s="178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31778</v>
      </c>
      <c r="E5" s="35">
        <f>D5/$D$10</f>
        <v>1.8572384550871256E-2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758313</v>
      </c>
      <c r="E6" s="38">
        <f t="shared" ref="E6:E9" si="0">D6/$D$10</f>
        <v>0.443189648370723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351031</v>
      </c>
      <c r="E7" s="38">
        <f t="shared" si="0"/>
        <v>0.20515711250792648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517938</v>
      </c>
      <c r="E8" s="38">
        <f t="shared" si="0"/>
        <v>0.30270450341459992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51975</v>
      </c>
      <c r="E9" s="38">
        <f t="shared" si="0"/>
        <v>3.0376351155879337E-2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1711035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4" t="s">
        <v>23</v>
      </c>
      <c r="D3" s="175"/>
      <c r="E3" s="175"/>
      <c r="F3" s="175"/>
      <c r="G3" s="176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66" t="s">
        <v>20</v>
      </c>
      <c r="D5" s="6" t="s">
        <v>13</v>
      </c>
      <c r="E5" s="42">
        <v>18777</v>
      </c>
      <c r="F5" s="8">
        <f>E5/$E$11</f>
        <v>2.2719820341964937E-2</v>
      </c>
      <c r="G5" s="170">
        <f>SUM(E5:E7)/E11</f>
        <v>0.4247409732364219</v>
      </c>
      <c r="H5" s="25"/>
    </row>
    <row r="6" spans="2:8">
      <c r="B6" s="23"/>
      <c r="C6" s="168"/>
      <c r="D6" s="9" t="s">
        <v>27</v>
      </c>
      <c r="E6" s="37">
        <v>270629</v>
      </c>
      <c r="F6" s="11">
        <f t="shared" ref="F6:F10" si="0">E6/$E$11</f>
        <v>0.32745605045138354</v>
      </c>
      <c r="G6" s="172"/>
      <c r="H6" s="25"/>
    </row>
    <row r="7" spans="2:8">
      <c r="B7" s="23"/>
      <c r="C7" s="169"/>
      <c r="D7" s="12" t="s">
        <v>28</v>
      </c>
      <c r="E7" s="43">
        <v>61625</v>
      </c>
      <c r="F7" s="14">
        <f t="shared" si="0"/>
        <v>7.4565102443073406E-2</v>
      </c>
      <c r="G7" s="173"/>
      <c r="H7" s="25"/>
    </row>
    <row r="8" spans="2:8">
      <c r="B8" s="23"/>
      <c r="C8" s="166" t="s">
        <v>21</v>
      </c>
      <c r="D8" s="6" t="s">
        <v>13</v>
      </c>
      <c r="E8" s="42">
        <v>23733</v>
      </c>
      <c r="F8" s="8">
        <f>E8/$E$11</f>
        <v>2.8716488053248862E-2</v>
      </c>
      <c r="G8" s="170">
        <f>SUM(E8:E10)/E11</f>
        <v>0.62669533515879194</v>
      </c>
      <c r="H8" s="25"/>
    </row>
    <row r="9" spans="2:8">
      <c r="B9" s="23"/>
      <c r="C9" s="168"/>
      <c r="D9" s="9" t="s">
        <v>27</v>
      </c>
      <c r="E9" s="37">
        <v>368101</v>
      </c>
      <c r="F9" s="11">
        <f t="shared" si="0"/>
        <v>0.44539535536548092</v>
      </c>
      <c r="G9" s="172"/>
      <c r="H9" s="25"/>
    </row>
    <row r="10" spans="2:8">
      <c r="B10" s="23"/>
      <c r="C10" s="169"/>
      <c r="D10" s="12" t="s">
        <v>28</v>
      </c>
      <c r="E10" s="43">
        <v>126104</v>
      </c>
      <c r="F10" s="14">
        <f t="shared" si="0"/>
        <v>0.15258349174006211</v>
      </c>
      <c r="G10" s="173"/>
      <c r="H10" s="25"/>
    </row>
    <row r="11" spans="2:8">
      <c r="B11" s="23"/>
      <c r="C11" s="44" t="s">
        <v>15</v>
      </c>
      <c r="D11" s="45"/>
      <c r="E11" s="46">
        <f>E6+E7+E9+E10</f>
        <v>826459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187729</v>
      </c>
      <c r="F12" s="181">
        <f>E12/E11</f>
        <v>0.22714859418313552</v>
      </c>
      <c r="G12" s="182"/>
      <c r="H12" s="25"/>
    </row>
    <row r="13" spans="2:8">
      <c r="B13" s="23"/>
      <c r="C13" s="51" t="s">
        <v>27</v>
      </c>
      <c r="D13" s="52"/>
      <c r="E13" s="40">
        <f>E6+E9</f>
        <v>638730</v>
      </c>
      <c r="F13" s="179">
        <f>E13/E11</f>
        <v>0.77285140581686451</v>
      </c>
      <c r="G13" s="180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77" t="s">
        <v>30</v>
      </c>
      <c r="D3" s="177"/>
      <c r="E3" s="177"/>
      <c r="F3" s="17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66" t="s">
        <v>20</v>
      </c>
      <c r="D5" s="6" t="s">
        <v>13</v>
      </c>
      <c r="E5" s="7">
        <v>130671</v>
      </c>
      <c r="F5" s="47">
        <f>E5/SUM($E$5:$E$12)</f>
        <v>0.37224917457432533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68"/>
      <c r="D6" s="9" t="s">
        <v>32</v>
      </c>
      <c r="E6" s="10">
        <v>41096</v>
      </c>
      <c r="F6" s="53">
        <f t="shared" ref="F6:F12" si="0">E6/SUM($E$5:$E$12)</f>
        <v>0.11707228136546345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68"/>
      <c r="D7" s="9" t="s">
        <v>33</v>
      </c>
      <c r="E7" s="10">
        <v>84800</v>
      </c>
      <c r="F7" s="53">
        <f t="shared" si="0"/>
        <v>0.241574105990639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68"/>
      <c r="D8" s="9" t="s">
        <v>34</v>
      </c>
      <c r="E8" s="10">
        <v>41827</v>
      </c>
      <c r="F8" s="53">
        <f t="shared" si="0"/>
        <v>0.11915471852913276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68"/>
      <c r="D9" s="9" t="s">
        <v>35</v>
      </c>
      <c r="E9" s="10">
        <v>25676</v>
      </c>
      <c r="F9" s="53">
        <f t="shared" si="0"/>
        <v>7.3144537092165646E-2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68"/>
      <c r="D10" s="9" t="s">
        <v>36</v>
      </c>
      <c r="E10" s="10">
        <v>18975</v>
      </c>
      <c r="F10" s="53">
        <f t="shared" si="0"/>
        <v>5.4055054966655365E-2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68"/>
      <c r="D11" s="9" t="s">
        <v>37</v>
      </c>
      <c r="E11" s="10">
        <v>5505</v>
      </c>
      <c r="F11" s="53">
        <f t="shared" si="0"/>
        <v>1.5682375630642308E-2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69"/>
      <c r="D12" s="12" t="s">
        <v>38</v>
      </c>
      <c r="E12" s="13">
        <v>2481</v>
      </c>
      <c r="F12" s="54">
        <f t="shared" si="0"/>
        <v>7.0677518509761244E-3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66" t="s">
        <v>21</v>
      </c>
      <c r="D13" s="6" t="s">
        <v>13</v>
      </c>
      <c r="E13" s="7">
        <v>176211</v>
      </c>
      <c r="F13" s="47">
        <f>E13/SUM($E$13:$E$20)</f>
        <v>0.34021639655711688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68"/>
      <c r="D14" s="9" t="s">
        <v>32</v>
      </c>
      <c r="E14" s="10">
        <v>102268</v>
      </c>
      <c r="F14" s="53">
        <f t="shared" ref="F14:F20" si="1">E14/SUM($E$13:$E$20)</f>
        <v>0.19745220470403793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68"/>
      <c r="D15" s="9" t="s">
        <v>33</v>
      </c>
      <c r="E15" s="10">
        <v>129960</v>
      </c>
      <c r="F15" s="53">
        <f t="shared" si="1"/>
        <v>0.25091806355200813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68"/>
      <c r="D16" s="9" t="s">
        <v>34</v>
      </c>
      <c r="E16" s="10">
        <v>56513</v>
      </c>
      <c r="F16" s="53">
        <f t="shared" si="1"/>
        <v>0.1091115152778904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68"/>
      <c r="D17" s="9" t="s">
        <v>35</v>
      </c>
      <c r="E17" s="10">
        <v>32048</v>
      </c>
      <c r="F17" s="53">
        <f t="shared" si="1"/>
        <v>6.1876131892234204E-2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68"/>
      <c r="D18" s="9" t="s">
        <v>36</v>
      </c>
      <c r="E18" s="10">
        <v>16475</v>
      </c>
      <c r="F18" s="53">
        <f t="shared" si="1"/>
        <v>3.1808826539083832E-2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68"/>
      <c r="D19" s="9" t="s">
        <v>37</v>
      </c>
      <c r="E19" s="10">
        <v>3335</v>
      </c>
      <c r="F19" s="53">
        <f t="shared" si="1"/>
        <v>6.4389946287007329E-3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69"/>
      <c r="D20" s="12" t="s">
        <v>38</v>
      </c>
      <c r="E20" s="13">
        <v>1128</v>
      </c>
      <c r="F20" s="54">
        <f t="shared" si="1"/>
        <v>2.1778668489278639E-3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868969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7" t="s">
        <v>67</v>
      </c>
      <c r="D3" s="177"/>
      <c r="E3" s="177"/>
      <c r="F3" s="177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39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3" t="s">
        <v>19</v>
      </c>
      <c r="D5" s="56" t="s">
        <v>13</v>
      </c>
      <c r="E5" s="7">
        <v>179739</v>
      </c>
      <c r="F5" s="8">
        <f>E5/SUM($E$5:$E$10)</f>
        <v>0.23702481692915722</v>
      </c>
      <c r="G5" s="47">
        <f>E5/$E$23</f>
        <v>0.11045350467835323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4"/>
      <c r="D6" s="57" t="s">
        <v>40</v>
      </c>
      <c r="E6" s="10">
        <v>31029</v>
      </c>
      <c r="F6" s="11">
        <f t="shared" ref="F6:F10" si="0">E6/SUM($E$5:$E$10)</f>
        <v>4.0918459791669137E-2</v>
      </c>
      <c r="G6" s="53">
        <f t="shared" ref="G6:G22" si="1">E6/$E$23</f>
        <v>1.9067991903062898E-2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4"/>
      <c r="D7" s="57" t="s">
        <v>41</v>
      </c>
      <c r="E7" s="10">
        <v>159069</v>
      </c>
      <c r="F7" s="11">
        <f t="shared" si="0"/>
        <v>0.20976694320155398</v>
      </c>
      <c r="G7" s="53">
        <f t="shared" si="1"/>
        <v>9.7751342422518039E-2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4"/>
      <c r="D8" s="57" t="s">
        <v>42</v>
      </c>
      <c r="E8" s="10">
        <v>232776</v>
      </c>
      <c r="F8" s="11">
        <f t="shared" si="0"/>
        <v>0.3069655933631627</v>
      </c>
      <c r="G8" s="53">
        <f t="shared" si="1"/>
        <v>0.14304588878879015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4"/>
      <c r="D9" s="57" t="s">
        <v>43</v>
      </c>
      <c r="E9" s="10">
        <v>123773</v>
      </c>
      <c r="F9" s="11">
        <f t="shared" si="0"/>
        <v>0.16322151934623302</v>
      </c>
      <c r="G9" s="53">
        <f t="shared" si="1"/>
        <v>7.6061186690444552E-2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85"/>
      <c r="D10" s="58" t="s">
        <v>44</v>
      </c>
      <c r="E10" s="13">
        <v>31927</v>
      </c>
      <c r="F10" s="14">
        <f t="shared" si="0"/>
        <v>4.2102667368223941E-2</v>
      </c>
      <c r="G10" s="54">
        <f t="shared" si="1"/>
        <v>1.9619832333916308E-2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83" t="s">
        <v>20</v>
      </c>
      <c r="D11" s="59" t="s">
        <v>13</v>
      </c>
      <c r="E11" s="60">
        <v>72598</v>
      </c>
      <c r="F11" s="61">
        <f>E11/SUM($E$11:$E$16)</f>
        <v>0.20681364323948598</v>
      </c>
      <c r="G11" s="62">
        <f t="shared" si="1"/>
        <v>4.461304186981728E-2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84"/>
      <c r="D12" s="57" t="s">
        <v>40</v>
      </c>
      <c r="E12" s="10">
        <v>7001</v>
      </c>
      <c r="F12" s="11">
        <f t="shared" ref="F12:F16" si="2">E12/SUM($E$11:$E$16)</f>
        <v>1.9944107500477166E-2</v>
      </c>
      <c r="G12" s="53">
        <f t="shared" si="1"/>
        <v>4.3022659870876716E-3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84"/>
      <c r="D13" s="57" t="s">
        <v>41</v>
      </c>
      <c r="E13" s="10">
        <v>19805</v>
      </c>
      <c r="F13" s="11">
        <f t="shared" si="2"/>
        <v>5.6419518504063744E-2</v>
      </c>
      <c r="G13" s="53">
        <f t="shared" si="1"/>
        <v>1.2170601039033186E-2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84"/>
      <c r="D14" s="57" t="s">
        <v>42</v>
      </c>
      <c r="E14" s="10">
        <v>114764</v>
      </c>
      <c r="F14" s="11">
        <f t="shared" si="2"/>
        <v>0.32693408844233129</v>
      </c>
      <c r="G14" s="53">
        <f t="shared" si="1"/>
        <v>7.0524961254410726E-2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84"/>
      <c r="D15" s="57" t="s">
        <v>43</v>
      </c>
      <c r="E15" s="10">
        <v>112784</v>
      </c>
      <c r="F15" s="11">
        <f t="shared" si="2"/>
        <v>0.32129356096754985</v>
      </c>
      <c r="G15" s="53">
        <f t="shared" si="1"/>
        <v>6.9308208411326372E-2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85"/>
      <c r="D16" s="58" t="s">
        <v>44</v>
      </c>
      <c r="E16" s="13">
        <v>24079</v>
      </c>
      <c r="F16" s="14">
        <f t="shared" si="2"/>
        <v>6.8595081346091935E-2</v>
      </c>
      <c r="G16" s="54">
        <f t="shared" si="1"/>
        <v>1.4797066519509218E-2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83" t="s">
        <v>21</v>
      </c>
      <c r="D17" s="59" t="s">
        <v>13</v>
      </c>
      <c r="E17" s="60">
        <v>116403</v>
      </c>
      <c r="F17" s="61">
        <f>E17/SUM($E$17:$E$22)</f>
        <v>0.2247431159714097</v>
      </c>
      <c r="G17" s="62">
        <f t="shared" si="1"/>
        <v>7.1532162218963885E-2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84"/>
      <c r="D18" s="57" t="s">
        <v>40</v>
      </c>
      <c r="E18" s="10">
        <v>6964</v>
      </c>
      <c r="F18" s="11">
        <f t="shared" ref="F18:F22" si="3">E18/SUM($E$17:$E$22)</f>
        <v>1.344562476589862E-2</v>
      </c>
      <c r="G18" s="53">
        <f t="shared" si="1"/>
        <v>4.2795286864845796E-3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84"/>
      <c r="D19" s="57" t="s">
        <v>41</v>
      </c>
      <c r="E19" s="10">
        <v>44182</v>
      </c>
      <c r="F19" s="11">
        <f t="shared" si="3"/>
        <v>8.5303646382385537E-2</v>
      </c>
      <c r="G19" s="53">
        <f t="shared" si="1"/>
        <v>2.715079500664298E-2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84"/>
      <c r="D20" s="57" t="s">
        <v>42</v>
      </c>
      <c r="E20" s="10">
        <v>144065</v>
      </c>
      <c r="F20" s="11">
        <f t="shared" si="3"/>
        <v>0.27815105282871694</v>
      </c>
      <c r="G20" s="53">
        <f t="shared" si="1"/>
        <v>8.8531059767145467E-2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84"/>
      <c r="D21" s="57" t="s">
        <v>43</v>
      </c>
      <c r="E21" s="10">
        <v>159068</v>
      </c>
      <c r="F21" s="11">
        <f t="shared" si="3"/>
        <v>0.30711784035927081</v>
      </c>
      <c r="G21" s="53">
        <f t="shared" si="1"/>
        <v>9.7750727900880116E-2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85"/>
      <c r="D22" s="58" t="s">
        <v>44</v>
      </c>
      <c r="E22" s="13">
        <v>47256</v>
      </c>
      <c r="F22" s="14">
        <f t="shared" si="3"/>
        <v>9.1238719692318379E-2</v>
      </c>
      <c r="G22" s="54">
        <f t="shared" si="1"/>
        <v>2.903983452161334E-2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1627282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7" t="s">
        <v>46</v>
      </c>
      <c r="D3" s="177"/>
      <c r="E3" s="177"/>
      <c r="F3" s="177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51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3" t="s">
        <v>19</v>
      </c>
      <c r="D5" s="64" t="s">
        <v>13</v>
      </c>
      <c r="E5" s="7">
        <v>152205</v>
      </c>
      <c r="F5" s="8">
        <f>E5/SUM($E$5:$E$9)</f>
        <v>0.20071527192597252</v>
      </c>
      <c r="G5" s="47">
        <f t="shared" ref="G5:G19" si="0">E5/$E$20</f>
        <v>9.3533265899825593E-2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4"/>
      <c r="D6" s="65" t="s">
        <v>47</v>
      </c>
      <c r="E6" s="10">
        <v>10727</v>
      </c>
      <c r="F6" s="11">
        <f>E6/SUM($E$5:$E$9)</f>
        <v>1.4145873801451379E-2</v>
      </c>
      <c r="G6" s="53">
        <f t="shared" si="0"/>
        <v>6.5919736099827814E-3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4"/>
      <c r="D7" s="65" t="s">
        <v>48</v>
      </c>
      <c r="E7" s="10">
        <v>7442</v>
      </c>
      <c r="F7" s="11">
        <f>E7/SUM($E$5:$E$9)</f>
        <v>9.8138895152793115E-3</v>
      </c>
      <c r="G7" s="53">
        <f t="shared" si="0"/>
        <v>4.5732700294110057E-3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4"/>
      <c r="D8" s="65" t="s">
        <v>49</v>
      </c>
      <c r="E8" s="10">
        <v>109626</v>
      </c>
      <c r="F8" s="11">
        <f>E8/SUM($E$5:$E$9)</f>
        <v>0.14456563450712304</v>
      </c>
      <c r="G8" s="53">
        <f t="shared" si="0"/>
        <v>6.7367549078770614E-2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5"/>
      <c r="D9" s="66" t="s">
        <v>50</v>
      </c>
      <c r="E9" s="13">
        <v>478313</v>
      </c>
      <c r="F9" s="14">
        <f>E9/SUM($E$5:$E$9)</f>
        <v>0.63075933025017372</v>
      </c>
      <c r="G9" s="54">
        <f t="shared" si="0"/>
        <v>0.29393368819909516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83" t="s">
        <v>20</v>
      </c>
      <c r="D10" s="64" t="s">
        <v>13</v>
      </c>
      <c r="E10" s="7">
        <v>63007</v>
      </c>
      <c r="F10" s="8">
        <f>E10/SUM($E$10:$E$14)</f>
        <v>0.17949127000179471</v>
      </c>
      <c r="G10" s="47">
        <f t="shared" si="0"/>
        <v>3.8719164840513201E-2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84"/>
      <c r="D11" s="65" t="s">
        <v>47</v>
      </c>
      <c r="E11" s="10">
        <v>3490</v>
      </c>
      <c r="F11" s="11">
        <f>E11/SUM($E$10:$E$14)</f>
        <v>9.9421418621147423E-3</v>
      </c>
      <c r="G11" s="53">
        <f t="shared" si="0"/>
        <v>2.144680516345661E-3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84"/>
      <c r="D12" s="65" t="s">
        <v>48</v>
      </c>
      <c r="E12" s="10">
        <v>153877</v>
      </c>
      <c r="F12" s="11">
        <f>E12/SUM($E$10:$E$14)</f>
        <v>0.43835729607926366</v>
      </c>
      <c r="G12" s="53">
        <f t="shared" si="0"/>
        <v>9.4560746078430166E-2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84"/>
      <c r="D13" s="65" t="s">
        <v>49</v>
      </c>
      <c r="E13" s="10">
        <v>124512</v>
      </c>
      <c r="F13" s="11">
        <f>E13/SUM($E$10:$E$14)</f>
        <v>0.35470371562625524</v>
      </c>
      <c r="G13" s="53">
        <f t="shared" si="0"/>
        <v>7.6515318180868472E-2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85"/>
      <c r="D14" s="66" t="s">
        <v>50</v>
      </c>
      <c r="E14" s="13">
        <v>6145</v>
      </c>
      <c r="F14" s="14">
        <f>E14/SUM($E$10:$E$14)</f>
        <v>1.750557643057166E-2</v>
      </c>
      <c r="G14" s="54">
        <f t="shared" si="0"/>
        <v>3.776235465026959E-3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83" t="s">
        <v>21</v>
      </c>
      <c r="D15" s="64" t="s">
        <v>13</v>
      </c>
      <c r="E15" s="7">
        <v>105712</v>
      </c>
      <c r="F15" s="8">
        <f>E15/SUM($E$15:$E$19)</f>
        <v>0.20410164923214746</v>
      </c>
      <c r="G15" s="47">
        <f t="shared" si="0"/>
        <v>6.4962311387946281E-2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84"/>
      <c r="D16" s="65" t="s">
        <v>47</v>
      </c>
      <c r="E16" s="10">
        <v>3595</v>
      </c>
      <c r="F16" s="11">
        <f>E16/SUM($E$15:$E$19)</f>
        <v>6.9409852144465172E-3</v>
      </c>
      <c r="G16" s="53">
        <f t="shared" si="0"/>
        <v>2.2092052883274072E-3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84"/>
      <c r="D17" s="65" t="s">
        <v>48</v>
      </c>
      <c r="E17" s="10">
        <v>138981</v>
      </c>
      <c r="F17" s="11">
        <f>E17/SUM($E$15:$E$19)</f>
        <v>0.26833520614436479</v>
      </c>
      <c r="G17" s="53">
        <f t="shared" si="0"/>
        <v>8.5406831759953103E-2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84"/>
      <c r="D18" s="65" t="s">
        <v>49</v>
      </c>
      <c r="E18" s="10">
        <v>237545</v>
      </c>
      <c r="F18" s="11">
        <f>E18/SUM($E$15:$E$19)</f>
        <v>0.4586359757345474</v>
      </c>
      <c r="G18" s="53">
        <f t="shared" si="0"/>
        <v>0.14597654248003727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85"/>
      <c r="D19" s="66" t="s">
        <v>50</v>
      </c>
      <c r="E19" s="13">
        <v>32105</v>
      </c>
      <c r="F19" s="14">
        <f>E19/SUM($E$15:$E$19)</f>
        <v>6.1986183674493857E-2</v>
      </c>
      <c r="G19" s="54">
        <f t="shared" si="0"/>
        <v>1.9729217185466316E-2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1627282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8" t="s">
        <v>52</v>
      </c>
      <c r="D3" s="178"/>
      <c r="E3" s="178"/>
      <c r="F3" s="178"/>
      <c r="G3" s="17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53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6" t="s">
        <v>20</v>
      </c>
      <c r="D5" s="67" t="s">
        <v>55</v>
      </c>
      <c r="E5" s="34">
        <v>261204</v>
      </c>
      <c r="F5" s="61">
        <f t="shared" ref="F5:F28" si="0">E5/SUM(E5:E16)</f>
        <v>0.39164836153448235</v>
      </c>
      <c r="G5" s="35">
        <f t="shared" ref="G5:G28" si="1">E5/$E$29</f>
        <v>0.16383133659109342</v>
      </c>
      <c r="H5" s="24"/>
      <c r="I5" s="68">
        <f>G5+G17</f>
        <v>0.38098418976546511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7"/>
      <c r="D6" s="69" t="s">
        <v>56</v>
      </c>
      <c r="E6" s="37">
        <v>38182</v>
      </c>
      <c r="F6" s="11">
        <f t="shared" si="0"/>
        <v>5.0777447376680301E-2</v>
      </c>
      <c r="G6" s="38">
        <f t="shared" si="1"/>
        <v>2.3948362558464373E-2</v>
      </c>
      <c r="H6" s="24"/>
      <c r="I6" s="68">
        <f t="shared" ref="I6:I16" si="2">G6+G18</f>
        <v>6.4341702276856927E-2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7"/>
      <c r="D7" s="69" t="s">
        <v>57</v>
      </c>
      <c r="E7" s="37">
        <v>178407</v>
      </c>
      <c r="F7" s="11">
        <f t="shared" si="0"/>
        <v>0.22926569746596812</v>
      </c>
      <c r="G7" s="38">
        <f t="shared" si="1"/>
        <v>0.11189973073615718</v>
      </c>
      <c r="H7" s="24"/>
      <c r="I7" s="68">
        <f t="shared" si="2"/>
        <v>0.26462056252497101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7"/>
      <c r="D8" s="69" t="s">
        <v>58</v>
      </c>
      <c r="E8" s="37">
        <v>112142</v>
      </c>
      <c r="F8" s="11">
        <f t="shared" si="0"/>
        <v>0.13298784464868069</v>
      </c>
      <c r="G8" s="38">
        <f t="shared" si="1"/>
        <v>7.0337260332913723E-2</v>
      </c>
      <c r="H8" s="24"/>
      <c r="I8" s="68">
        <f t="shared" si="2"/>
        <v>0.16449681280173012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7"/>
      <c r="D9" s="69" t="s">
        <v>59</v>
      </c>
      <c r="E9" s="37">
        <v>19861</v>
      </c>
      <c r="F9" s="11">
        <f t="shared" si="0"/>
        <v>2.2537790885704203E-2</v>
      </c>
      <c r="G9" s="38">
        <f t="shared" si="1"/>
        <v>1.24571376243691E-2</v>
      </c>
      <c r="H9" s="24"/>
      <c r="I9" s="68">
        <f t="shared" si="2"/>
        <v>2.8130639064143502E-2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7"/>
      <c r="D10" s="69" t="s">
        <v>60</v>
      </c>
      <c r="E10" s="37">
        <v>4805</v>
      </c>
      <c r="F10" s="11">
        <f t="shared" si="0"/>
        <v>5.4210539973080889E-3</v>
      </c>
      <c r="G10" s="38">
        <f t="shared" si="1"/>
        <v>3.013773036860859E-3</v>
      </c>
      <c r="H10" s="24"/>
      <c r="I10" s="68">
        <f t="shared" si="2"/>
        <v>8.9735797790568804E-3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7"/>
      <c r="D11" s="69" t="s">
        <v>61</v>
      </c>
      <c r="E11" s="37">
        <v>5850</v>
      </c>
      <c r="F11" s="11">
        <f t="shared" si="0"/>
        <v>6.5652439352857734E-3</v>
      </c>
      <c r="G11" s="38">
        <f t="shared" si="1"/>
        <v>3.6692137909752395E-3</v>
      </c>
      <c r="H11" s="24"/>
      <c r="I11" s="68">
        <f t="shared" si="2"/>
        <v>6.4389997911370612E-3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7"/>
      <c r="D12" s="69" t="s">
        <v>62</v>
      </c>
      <c r="E12" s="37">
        <v>1967</v>
      </c>
      <c r="F12" s="11">
        <f t="shared" si="0"/>
        <v>2.2110514353287126E-3</v>
      </c>
      <c r="G12" s="38">
        <f t="shared" si="1"/>
        <v>1.2337339362133838E-3</v>
      </c>
      <c r="H12" s="24"/>
      <c r="I12" s="68">
        <f t="shared" si="2"/>
        <v>3.1153820341494041E-3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7"/>
      <c r="D13" s="69" t="s">
        <v>63</v>
      </c>
      <c r="E13" s="37">
        <v>4413</v>
      </c>
      <c r="F13" s="11">
        <f t="shared" si="0"/>
        <v>4.9547804705525706E-3</v>
      </c>
      <c r="G13" s="38">
        <f t="shared" si="1"/>
        <v>2.7679043520638857E-3</v>
      </c>
      <c r="H13" s="24"/>
      <c r="I13" s="68">
        <f t="shared" si="2"/>
        <v>6.7406907028394695E-3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7"/>
      <c r="D14" s="69" t="s">
        <v>64</v>
      </c>
      <c r="E14" s="37">
        <v>7304</v>
      </c>
      <c r="F14" s="11">
        <f t="shared" si="0"/>
        <v>8.1830566808876772E-3</v>
      </c>
      <c r="G14" s="38">
        <f t="shared" si="1"/>
        <v>4.581185902441564E-3</v>
      </c>
      <c r="H14" s="24"/>
      <c r="I14" s="68">
        <f t="shared" si="2"/>
        <v>1.204505669092111E-2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7"/>
      <c r="D15" s="69" t="s">
        <v>65</v>
      </c>
      <c r="E15" s="37">
        <v>29995</v>
      </c>
      <c r="F15" s="11">
        <f t="shared" si="0"/>
        <v>3.3432831162809359E-2</v>
      </c>
      <c r="G15" s="38">
        <f t="shared" si="1"/>
        <v>1.8813344899196977E-2</v>
      </c>
      <c r="H15" s="24"/>
      <c r="I15" s="68">
        <f t="shared" si="2"/>
        <v>5.5804664856521198E-2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8"/>
      <c r="D16" s="70" t="s">
        <v>66</v>
      </c>
      <c r="E16" s="43">
        <v>2805</v>
      </c>
      <c r="F16" s="14">
        <f t="shared" si="0"/>
        <v>3.0286539819511659E-3</v>
      </c>
      <c r="G16" s="71">
        <f t="shared" si="1"/>
        <v>1.759340971570179E-3</v>
      </c>
      <c r="H16" s="24"/>
      <c r="I16" s="68">
        <f t="shared" si="2"/>
        <v>4.3077197122081958E-3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86" t="s">
        <v>21</v>
      </c>
      <c r="D17" s="67" t="s">
        <v>55</v>
      </c>
      <c r="E17" s="34">
        <v>346217</v>
      </c>
      <c r="F17" s="61">
        <f t="shared" si="0"/>
        <v>0.37331520403013979</v>
      </c>
      <c r="G17" s="35">
        <f t="shared" si="1"/>
        <v>0.21715285317437169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87"/>
      <c r="D18" s="69" t="s">
        <v>56</v>
      </c>
      <c r="E18" s="37">
        <v>64401</v>
      </c>
      <c r="F18" s="11">
        <f t="shared" si="0"/>
        <v>2.9602278420733777E-2</v>
      </c>
      <c r="G18" s="38">
        <f t="shared" si="1"/>
        <v>4.0393339718392547E-2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87"/>
      <c r="D19" s="69" t="s">
        <v>57</v>
      </c>
      <c r="E19" s="37">
        <v>243490</v>
      </c>
      <c r="F19" s="11">
        <f t="shared" si="0"/>
        <v>0.11533573550984989</v>
      </c>
      <c r="G19" s="38">
        <f t="shared" si="1"/>
        <v>0.15272083178881385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87"/>
      <c r="D20" s="69" t="s">
        <v>58</v>
      </c>
      <c r="E20" s="37">
        <v>150123</v>
      </c>
      <c r="F20" s="11">
        <f t="shared" si="0"/>
        <v>8.0380649275480276E-2</v>
      </c>
      <c r="G20" s="38">
        <f t="shared" si="1"/>
        <v>9.4159552468816382E-2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87"/>
      <c r="D21" s="69" t="s">
        <v>59</v>
      </c>
      <c r="E21" s="37">
        <v>24989</v>
      </c>
      <c r="F21" s="11">
        <f t="shared" si="0"/>
        <v>1.4549398903540437E-2</v>
      </c>
      <c r="G21" s="38">
        <f t="shared" si="1"/>
        <v>1.5673501439774404E-2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87"/>
      <c r="D22" s="69" t="s">
        <v>60</v>
      </c>
      <c r="E22" s="37">
        <v>9502</v>
      </c>
      <c r="F22" s="11">
        <f t="shared" si="0"/>
        <v>5.6140508431415763E-3</v>
      </c>
      <c r="G22" s="38">
        <f t="shared" si="1"/>
        <v>5.9598067421960214E-3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87"/>
      <c r="D23" s="69" t="s">
        <v>61</v>
      </c>
      <c r="E23" s="37">
        <v>4416</v>
      </c>
      <c r="F23" s="11">
        <f t="shared" si="0"/>
        <v>2.6238282343168926E-3</v>
      </c>
      <c r="G23" s="38">
        <f t="shared" si="1"/>
        <v>2.7697860001618217E-3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87"/>
      <c r="D24" s="69" t="s">
        <v>62</v>
      </c>
      <c r="E24" s="37">
        <v>3000</v>
      </c>
      <c r="F24" s="11">
        <f t="shared" si="0"/>
        <v>1.7871812636682134E-3</v>
      </c>
      <c r="G24" s="38">
        <f t="shared" si="1"/>
        <v>1.8816480979360203E-3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87"/>
      <c r="D25" s="69" t="s">
        <v>63</v>
      </c>
      <c r="E25" s="37">
        <v>6334</v>
      </c>
      <c r="F25" s="11">
        <f t="shared" si="0"/>
        <v>3.780091082649358E-3</v>
      </c>
      <c r="G25" s="38">
        <f t="shared" si="1"/>
        <v>3.9727863507755838E-3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87"/>
      <c r="D26" s="69" t="s">
        <v>64</v>
      </c>
      <c r="E26" s="37">
        <v>11900</v>
      </c>
      <c r="F26" s="11">
        <f t="shared" si="0"/>
        <v>7.1287921130398788E-3</v>
      </c>
      <c r="G26" s="38">
        <f t="shared" si="1"/>
        <v>7.4638707884795465E-3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87"/>
      <c r="D27" s="69" t="s">
        <v>65</v>
      </c>
      <c r="E27" s="37">
        <v>58977</v>
      </c>
      <c r="F27" s="11">
        <f t="shared" si="0"/>
        <v>3.5584326412600072E-2</v>
      </c>
      <c r="G27" s="38">
        <f t="shared" si="1"/>
        <v>3.6991319957324222E-2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88"/>
      <c r="D28" s="70" t="s">
        <v>66</v>
      </c>
      <c r="E28" s="43">
        <v>4063</v>
      </c>
      <c r="F28" s="14">
        <f t="shared" si="0"/>
        <v>2.5419010141327944E-3</v>
      </c>
      <c r="G28" s="71">
        <f t="shared" si="1"/>
        <v>2.5483787406380166E-3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1594347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2016-06-02T18:07:00Z</dcterms:modified>
</cp:coreProperties>
</file>