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Gestão!$D$1:$X$76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Gestão!$B:$B,Gestão!$1:$3</definedName>
  </definedNames>
  <calcPr calcId="125725"/>
</workbook>
</file>

<file path=xl/calcChain.xml><?xml version="1.0" encoding="utf-8"?>
<calcChain xmlns="http://schemas.openxmlformats.org/spreadsheetml/2006/main">
  <c r="X4" i="1"/>
  <c r="X9"/>
  <c r="X8"/>
  <c r="X7"/>
  <c r="X75"/>
  <c r="X74"/>
  <c r="X73"/>
  <c r="X68"/>
  <c r="X67"/>
  <c r="X57"/>
  <c r="X56"/>
  <c r="X55"/>
  <c r="X54"/>
  <c r="X53"/>
  <c r="X51"/>
  <c r="X50"/>
  <c r="X49"/>
  <c r="X47"/>
  <c r="X46"/>
  <c r="X44"/>
  <c r="X43"/>
  <c r="X42"/>
  <c r="X37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3"/>
  <c r="X63"/>
  <c r="X62" l="1"/>
  <c r="X72"/>
  <c r="X70" s="1"/>
  <c r="X66"/>
  <c r="X52"/>
  <c r="X48"/>
  <c r="X45"/>
  <c r="X41"/>
  <c r="X11"/>
  <c r="X39" l="1"/>
  <c r="X5" s="1"/>
  <c r="X64"/>
</calcChain>
</file>

<file path=xl/sharedStrings.xml><?xml version="1.0" encoding="utf-8"?>
<sst xmlns="http://schemas.openxmlformats.org/spreadsheetml/2006/main" count="149" uniqueCount="70">
  <si>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</si>
  <si>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</si>
  <si>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</si>
  <si>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</si>
  <si>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</si>
  <si>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</si>
  <si>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</si>
  <si>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</si>
  <si>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</si>
  <si>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</si>
  <si>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</si>
  <si>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</si>
  <si>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</si>
  <si>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</si>
  <si>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</si>
  <si>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</si>
  <si>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</si>
  <si>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</si>
  <si>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</si>
  <si>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</si>
  <si>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</si>
  <si>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</si>
  <si>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</si>
  <si>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</si>
  <si>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</si>
  <si>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</si>
  <si>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</si>
  <si>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</si>
  <si>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</si>
  <si>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</si>
  <si>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</si>
  <si>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</si>
  <si>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</si>
  <si>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</si>
  <si>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</si>
  <si>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</si>
  <si>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</si>
  <si>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</si>
  <si>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</si>
  <si>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</si>
  <si>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</si>
  <si>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</si>
  <si>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</si>
  <si>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</si>
  <si>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</si>
  <si>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</si>
  <si>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</si>
  <si>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</si>
  <si>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</si>
  <si>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</si>
  <si>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</si>
  <si>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</si>
  <si>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</si>
  <si>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</si>
  <si>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</si>
  <si>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</si>
  <si>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</si>
  <si>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</si>
  <si>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</si>
  <si>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</si>
  <si>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</si>
  <si>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</si>
  <si>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Real</t>
  </si>
  <si>
    <t>Acumulado até</t>
  </si>
  <si>
    <t>acumulado até</t>
  </si>
  <si>
    <t xml:space="preserve">Gerenc.Crédito Eletrônico / Tx Paese </t>
  </si>
  <si>
    <t>seg</t>
  </si>
  <si>
    <t>qua</t>
  </si>
  <si>
    <t>qui</t>
  </si>
  <si>
    <t>sex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</si>
</sst>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0" xfId="1" quotePrefix="1" applyFont="1" applyFill="1" applyBorder="1" applyAlignment="1" applyProtection="1">
      <alignment horizontal="center" vertical="center"/>
    </xf>
    <xf numFmtId="167" fontId="4" fillId="2" borderId="6" xfId="2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Alignment="1" applyProtection="1">
      <alignment horizontal="right" vertical="center"/>
    </xf>
    <xf numFmtId="14" fontId="5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167" fontId="7" fillId="2" borderId="0" xfId="2" applyNumberFormat="1" applyFont="1" applyFill="1" applyBorder="1" applyAlignment="1" applyProtection="1">
      <alignment horizontal="center" vertical="center"/>
    </xf>
    <xf numFmtId="167" fontId="4" fillId="2" borderId="4" xfId="2" applyNumberFormat="1" applyFont="1" applyFill="1" applyBorder="1" applyAlignment="1" applyProtection="1">
      <alignment horizontal="center" vertical="center"/>
    </xf>
    <xf numFmtId="168" fontId="8" fillId="2" borderId="0" xfId="1" applyNumberFormat="1" applyFont="1" applyFill="1" applyBorder="1" applyAlignment="1" applyProtection="1">
      <alignment horizontal="right" vertical="center"/>
    </xf>
    <xf numFmtId="168" fontId="5" fillId="2" borderId="0" xfId="1" applyNumberFormat="1" applyFont="1" applyFill="1" applyAlignment="1" applyProtection="1">
      <alignment horizontal="right" vertical="center"/>
    </xf>
    <xf numFmtId="0" fontId="1" fillId="0" borderId="0" xfId="1" applyFont="1" applyProtection="1"/>
    <xf numFmtId="170" fontId="4" fillId="2" borderId="1" xfId="2" applyNumberFormat="1" applyFont="1" applyFill="1" applyBorder="1" applyAlignment="1" applyProtection="1">
      <alignment horizontal="center" vertic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6" fillId="2" borderId="0" xfId="1" applyFont="1" applyFill="1" applyProtection="1"/>
    <xf numFmtId="164" fontId="3" fillId="2" borderId="8" xfId="2" applyNumberFormat="1" applyFont="1" applyFill="1" applyBorder="1" applyAlignment="1" applyProtection="1">
      <alignment horizontal="center"/>
    </xf>
    <xf numFmtId="169" fontId="7" fillId="2" borderId="6" xfId="1" applyNumberFormat="1" applyFont="1" applyFill="1" applyBorder="1" applyProtection="1"/>
    <xf numFmtId="166" fontId="7" fillId="0" borderId="7" xfId="1" applyNumberFormat="1" applyFont="1" applyBorder="1" applyProtection="1"/>
    <xf numFmtId="0" fontId="6" fillId="0" borderId="0" xfId="1" applyFont="1" applyBorder="1" applyProtection="1"/>
    <xf numFmtId="164" fontId="3" fillId="3" borderId="3" xfId="2" applyNumberFormat="1" applyFont="1" applyFill="1" applyBorder="1" applyAlignment="1" applyProtection="1">
      <alignment horizontal="center"/>
    </xf>
    <xf numFmtId="169" fontId="7" fillId="3" borderId="1" xfId="2" applyNumberFormat="1" applyFont="1" applyFill="1" applyBorder="1" applyAlignment="1" applyProtection="1">
      <alignment horizontal="right"/>
    </xf>
    <xf numFmtId="166" fontId="7" fillId="3" borderId="2" xfId="2" applyNumberFormat="1" applyFont="1" applyFill="1" applyBorder="1" applyAlignment="1" applyProtection="1">
      <alignment horizontal="right"/>
    </xf>
    <xf numFmtId="0" fontId="1" fillId="0" borderId="0" xfId="1" applyFont="1"/>
    <xf numFmtId="166" fontId="2" fillId="0" borderId="0" xfId="0" applyNumberFormat="1" applyFont="1" applyBorder="1"/>
    <xf numFmtId="166" fontId="1" fillId="0" borderId="0" xfId="1" applyNumberFormat="1" applyFont="1" applyBorder="1"/>
    <xf numFmtId="0" fontId="7" fillId="0" borderId="8" xfId="1" applyFont="1" applyBorder="1" applyAlignment="1" applyProtection="1">
      <alignment horizontal="right"/>
    </xf>
    <xf numFmtId="166" fontId="7" fillId="2" borderId="6" xfId="1" applyNumberFormat="1" applyFont="1" applyFill="1" applyBorder="1" applyProtection="1"/>
    <xf numFmtId="166" fontId="9" fillId="2" borderId="7" xfId="1" applyNumberFormat="1" applyFont="1" applyFill="1" applyBorder="1" applyProtection="1"/>
    <xf numFmtId="0" fontId="1" fillId="2" borderId="0" xfId="1" applyFont="1" applyFill="1" applyProtection="1"/>
    <xf numFmtId="0" fontId="7" fillId="0" borderId="5" xfId="1" applyFont="1" applyBorder="1" applyAlignment="1" applyProtection="1">
      <alignment horizontal="right"/>
    </xf>
    <xf numFmtId="166" fontId="7" fillId="2" borderId="4" xfId="1" applyNumberFormat="1" applyFont="1" applyFill="1" applyBorder="1" applyProtection="1"/>
    <xf numFmtId="166" fontId="9" fillId="2" borderId="0" xfId="1" applyNumberFormat="1" applyFont="1" applyFill="1" applyBorder="1" applyProtection="1"/>
    <xf numFmtId="0" fontId="7" fillId="0" borderId="3" xfId="1" applyFont="1" applyBorder="1" applyAlignment="1" applyProtection="1">
      <alignment horizontal="right"/>
    </xf>
    <xf numFmtId="166" fontId="7" fillId="2" borderId="1" xfId="1" applyNumberFormat="1" applyFont="1" applyFill="1" applyBorder="1" applyProtection="1"/>
    <xf numFmtId="166" fontId="9" fillId="2" borderId="2" xfId="1" applyNumberFormat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/>
    </xf>
    <xf numFmtId="166" fontId="6" fillId="2" borderId="0" xfId="1" applyNumberFormat="1" applyFont="1" applyFill="1" applyBorder="1" applyProtection="1"/>
    <xf numFmtId="164" fontId="3" fillId="3" borderId="8" xfId="2" applyNumberFormat="1" applyFont="1" applyFill="1" applyBorder="1" applyAlignment="1" applyProtection="1">
      <alignment horizontal="center"/>
    </xf>
    <xf numFmtId="166" fontId="7" fillId="3" borderId="6" xfId="2" applyNumberFormat="1" applyFont="1" applyFill="1" applyBorder="1" applyAlignment="1" applyProtection="1">
      <alignment horizontal="right"/>
    </xf>
    <xf numFmtId="166" fontId="7" fillId="3" borderId="7" xfId="2" applyNumberFormat="1" applyFont="1" applyFill="1" applyBorder="1" applyAlignment="1" applyProtection="1">
      <alignment horizontal="right"/>
    </xf>
    <xf numFmtId="0" fontId="10" fillId="2" borderId="5" xfId="1" applyFont="1" applyFill="1" applyBorder="1" applyAlignment="1" applyProtection="1">
      <alignment horizontal="left"/>
    </xf>
    <xf numFmtId="166" fontId="8" fillId="2" borderId="4" xfId="1" applyNumberFormat="1" applyFont="1" applyFill="1" applyBorder="1" applyProtection="1"/>
    <xf numFmtId="166" fontId="8" fillId="2" borderId="0" xfId="1" applyNumberFormat="1" applyFont="1" applyFill="1" applyBorder="1" applyProtection="1"/>
    <xf numFmtId="0" fontId="10" fillId="4" borderId="5" xfId="1" applyFont="1" applyFill="1" applyBorder="1" applyAlignment="1" applyProtection="1">
      <alignment horizontal="right"/>
    </xf>
    <xf numFmtId="166" fontId="8" fillId="4" borderId="4" xfId="1" applyNumberFormat="1" applyFont="1" applyFill="1" applyBorder="1" applyProtection="1"/>
    <xf numFmtId="166" fontId="8" fillId="4" borderId="0" xfId="1" applyNumberFormat="1" applyFont="1" applyFill="1" applyBorder="1" applyProtection="1"/>
    <xf numFmtId="0" fontId="10" fillId="2" borderId="3" xfId="1" applyFont="1" applyFill="1" applyBorder="1" applyAlignment="1" applyProtection="1">
      <alignment horizontal="left"/>
    </xf>
    <xf numFmtId="166" fontId="8" fillId="2" borderId="1" xfId="1" applyNumberFormat="1" applyFont="1" applyFill="1" applyBorder="1" applyProtection="1"/>
    <xf numFmtId="166" fontId="8" fillId="2" borderId="2" xfId="1" applyNumberFormat="1" applyFont="1" applyFill="1" applyBorder="1" applyProtection="1"/>
    <xf numFmtId="0" fontId="10" fillId="2" borderId="0" xfId="1" applyFont="1" applyFill="1" applyBorder="1" applyAlignment="1" applyProtection="1">
      <alignment horizontal="center"/>
    </xf>
    <xf numFmtId="166" fontId="8" fillId="2" borderId="0" xfId="1" applyNumberFormat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10" fillId="2" borderId="11" xfId="1" applyFont="1" applyFill="1" applyBorder="1" applyAlignment="1" applyProtection="1">
      <alignment horizontal="left"/>
    </xf>
    <xf numFmtId="166" fontId="7" fillId="2" borderId="9" xfId="1" applyNumberFormat="1" applyFont="1" applyFill="1" applyBorder="1" applyProtection="1"/>
    <xf numFmtId="166" fontId="8" fillId="2" borderId="10" xfId="1" applyNumberFormat="1" applyFont="1" applyFill="1" applyBorder="1" applyProtection="1"/>
    <xf numFmtId="166" fontId="9" fillId="2" borderId="9" xfId="1" applyNumberFormat="1" applyFont="1" applyFill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6" fillId="0" borderId="0" xfId="1" applyNumberFormat="1" applyFont="1" applyBorder="1" applyProtection="1"/>
    <xf numFmtId="164" fontId="3" fillId="3" borderId="11" xfId="2" applyNumberFormat="1" applyFont="1" applyFill="1" applyBorder="1" applyAlignment="1" applyProtection="1">
      <alignment horizontal="center"/>
    </xf>
    <xf numFmtId="166" fontId="7" fillId="3" borderId="9" xfId="2" applyNumberFormat="1" applyFont="1" applyFill="1" applyBorder="1" applyAlignment="1" applyProtection="1">
      <alignment horizontal="right"/>
    </xf>
    <xf numFmtId="166" fontId="7" fillId="3" borderId="10" xfId="2" applyNumberFormat="1" applyFont="1" applyFill="1" applyBorder="1" applyAlignment="1" applyProtection="1">
      <alignment horizontal="right"/>
    </xf>
    <xf numFmtId="164" fontId="3" fillId="2" borderId="0" xfId="2" applyNumberFormat="1" applyFont="1" applyFill="1" applyBorder="1" applyAlignment="1" applyProtection="1">
      <alignment horizontal="left"/>
    </xf>
    <xf numFmtId="166" fontId="7" fillId="2" borderId="0" xfId="2" quotePrefix="1" applyNumberFormat="1" applyFont="1" applyFill="1" applyBorder="1" applyAlignment="1" applyProtection="1">
      <alignment horizontal="right"/>
    </xf>
    <xf numFmtId="0" fontId="3" fillId="2" borderId="5" xfId="1" applyFont="1" applyFill="1" applyBorder="1" applyAlignment="1" applyProtection="1">
      <alignment horizontal="left"/>
    </xf>
    <xf numFmtId="166" fontId="6" fillId="2" borderId="4" xfId="1" applyNumberFormat="1" applyFont="1" applyFill="1" applyBorder="1" applyProtection="1"/>
    <xf numFmtId="164" fontId="3" fillId="3" borderId="5" xfId="2" applyNumberFormat="1" applyFont="1" applyFill="1" applyBorder="1" applyAlignment="1" applyProtection="1">
      <alignment horizontal="center"/>
    </xf>
    <xf numFmtId="166" fontId="7" fillId="3" borderId="4" xfId="2" applyNumberFormat="1" applyFont="1" applyFill="1" applyBorder="1" applyAlignment="1" applyProtection="1">
      <alignment horizontal="right"/>
    </xf>
    <xf numFmtId="166" fontId="7" fillId="3" borderId="0" xfId="2" applyNumberFormat="1" applyFont="1" applyFill="1" applyBorder="1" applyAlignment="1" applyProtection="1">
      <alignment horizontal="right"/>
    </xf>
    <xf numFmtId="166" fontId="6" fillId="2" borderId="0" xfId="1" applyNumberFormat="1" applyFont="1" applyFill="1" applyProtection="1"/>
    <xf numFmtId="0" fontId="1" fillId="2" borderId="0" xfId="1" applyFont="1" applyFill="1" applyBorder="1" applyAlignment="1" applyProtection="1">
      <alignment horizontal="left"/>
    </xf>
    <xf numFmtId="167" fontId="7" fillId="2" borderId="6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7" fontId="7" fillId="2" borderId="1" xfId="2" applyNumberFormat="1" applyFont="1" applyFill="1" applyBorder="1" applyAlignment="1" applyProtection="1">
      <alignment horizontal="center" vertical="center"/>
    </xf>
    <xf numFmtId="166" fontId="7" fillId="3" borderId="1" xfId="2" applyNumberFormat="1" applyFont="1" applyFill="1" applyBorder="1" applyAlignment="1" applyProtection="1">
      <alignment horizontal="right"/>
    </xf>
    <xf numFmtId="166" fontId="6" fillId="2" borderId="10" xfId="1" applyNumberFormat="1" applyFont="1" applyFill="1" applyBorder="1" applyProtection="1"/>
    <xf numFmtId="166" fontId="6" fillId="2" borderId="1" xfId="1" applyNumberFormat="1" applyFont="1" applyFill="1" applyBorder="1" applyProtection="1"/>
    <xf numFmtId="166" fontId="6" fillId="0" borderId="0" xfId="0" applyNumberFormat="1" applyFont="1"/>
    <xf numFmtId="0" fontId="6" fillId="0" borderId="0" xfId="1" applyFont="1" applyBorder="1"/>
    <xf numFmtId="0" fontId="6" fillId="0" borderId="0" xfId="1" applyFont="1"/>
    <xf numFmtId="0" fontId="3" fillId="2" borderId="3" xfId="1" applyFont="1" applyFill="1" applyBorder="1" applyAlignment="1" applyProtection="1">
      <alignment horizontal="left"/>
    </xf>
    <xf numFmtId="166" fontId="6" fillId="2" borderId="2" xfId="1" applyNumberFormat="1" applyFont="1" applyFill="1" applyBorder="1" applyProtection="1"/>
    <xf numFmtId="22" fontId="11" fillId="2" borderId="0" xfId="1" applyNumberFormat="1" applyFont="1" applyFill="1" applyAlignment="1" applyProtection="1">
      <alignment horizontal="left"/>
    </xf>
    <xf numFmtId="0" fontId="6" fillId="0" borderId="0" xfId="1" applyFont="1" applyProtection="1"/>
    <xf numFmtId="164" fontId="1" fillId="2" borderId="0" xfId="1" applyNumberFormat="1" applyFont="1" applyFill="1" applyProtection="1"/>
    <xf numFmtId="165" fontId="6" fillId="2" borderId="0" xfId="1" applyNumberFormat="1" applyFont="1" applyFill="1" applyProtection="1"/>
    <xf numFmtId="164" fontId="1" fillId="0" borderId="0" xfId="1" applyNumberFormat="1" applyFont="1" applyProtection="1"/>
    <xf numFmtId="166" fontId="11" fillId="0" borderId="7" xfId="1" applyNumberFormat="1" applyFont="1" applyBorder="1" applyAlignment="1" applyProtection="1">
      <alignment horizontal="right"/>
    </xf>
    <xf numFmtId="166" fontId="11" fillId="3" borderId="2" xfId="2" applyNumberFormat="1" applyFont="1" applyFill="1" applyBorder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166" fontId="11" fillId="2" borderId="7" xfId="1" applyNumberFormat="1" applyFont="1" applyFill="1" applyBorder="1" applyAlignment="1" applyProtection="1">
      <alignment horizontal="right"/>
    </xf>
    <xf numFmtId="166" fontId="11" fillId="2" borderId="0" xfId="1" applyNumberFormat="1" applyFont="1" applyFill="1" applyBorder="1" applyAlignment="1" applyProtection="1">
      <alignment horizontal="right"/>
    </xf>
    <xf numFmtId="166" fontId="11" fillId="2" borderId="2" xfId="1" applyNumberFormat="1" applyFont="1" applyFill="1" applyBorder="1" applyAlignment="1" applyProtection="1">
      <alignment horizontal="right"/>
    </xf>
    <xf numFmtId="166" fontId="12" fillId="2" borderId="0" xfId="1" applyNumberFormat="1" applyFont="1" applyFill="1" applyBorder="1" applyAlignment="1" applyProtection="1">
      <alignment horizontal="right"/>
    </xf>
    <xf numFmtId="166" fontId="11" fillId="3" borderId="7" xfId="2" applyNumberFormat="1" applyFont="1" applyFill="1" applyBorder="1" applyAlignment="1" applyProtection="1">
      <alignment horizontal="right"/>
    </xf>
    <xf numFmtId="166" fontId="5" fillId="2" borderId="0" xfId="1" applyNumberFormat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right"/>
    </xf>
    <xf numFmtId="166" fontId="5" fillId="2" borderId="2" xfId="1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6" fontId="12" fillId="0" borderId="0" xfId="1" applyNumberFormat="1" applyFont="1" applyBorder="1" applyAlignment="1" applyProtection="1">
      <alignment horizontal="right"/>
    </xf>
    <xf numFmtId="166" fontId="11" fillId="3" borderId="10" xfId="2" applyNumberFormat="1" applyFont="1" applyFill="1" applyBorder="1" applyAlignment="1" applyProtection="1">
      <alignment horizontal="right"/>
    </xf>
    <xf numFmtId="166" fontId="11" fillId="2" borderId="0" xfId="2" quotePrefix="1" applyNumberFormat="1" applyFont="1" applyFill="1" applyBorder="1" applyAlignment="1" applyProtection="1">
      <alignment horizontal="right"/>
    </xf>
    <xf numFmtId="166" fontId="11" fillId="3" borderId="0" xfId="2" applyNumberFormat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6" fontId="12" fillId="2" borderId="2" xfId="1" applyNumberFormat="1" applyFont="1" applyFill="1" applyBorder="1" applyAlignment="1" applyProtection="1">
      <alignment horizontal="right"/>
    </xf>
    <xf numFmtId="38" fontId="12" fillId="5" borderId="0" xfId="1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257175</xdr:rowOff>
    </xdr:from>
    <xdr:to>
      <xdr:col>7</xdr:col>
      <xdr:colOff>476925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498415</xdr:colOff>
      <xdr:row>1</xdr:row>
      <xdr:rowOff>247590</xdr:rowOff>
    </xdr:from>
    <xdr:to>
      <xdr:col>4</xdr:col>
      <xdr:colOff>981200</xdr:colOff>
      <xdr:row>4</xdr:row>
      <xdr:rowOff>228541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425056" y="554307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4</xdr:col>
      <xdr:colOff>185640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110159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271908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303901</xdr:rowOff>
    </xdr:from>
    <xdr:to>
      <xdr:col>5</xdr:col>
      <xdr:colOff>444429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271910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271907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271907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276345</xdr:rowOff>
    </xdr:from>
    <xdr:to>
      <xdr:col>24</xdr:col>
      <xdr:colOff>572853</xdr:colOff>
      <xdr:row>4</xdr:row>
      <xdr:rowOff>257296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18019622" y="583062"/>
          <a:ext cx="30553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271909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228420</xdr:rowOff>
    </xdr:from>
    <xdr:to>
      <xdr:col>24</xdr:col>
      <xdr:colOff>45041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271904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2</xdr:row>
      <xdr:rowOff>17313</xdr:rowOff>
    </xdr:from>
    <xdr:to>
      <xdr:col>23</xdr:col>
      <xdr:colOff>261840</xdr:colOff>
      <xdr:row>4</xdr:row>
      <xdr:rowOff>304981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22888754" y="630747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Z111"/>
  <sheetViews>
    <sheetView showGridLines="0" tabSelected="1" zoomScale="80" zoomScaleNormal="80" zoomScaleSheetLayoutView="50" workbookViewId="0">
      <pane xSplit="3" ySplit="3" topLeftCell="S4" activePane="bottomRight" state="frozen"/>
      <selection activeCell="C1" sqref="C1"/>
      <selection pane="topRight" activeCell="E1" sqref="E1"/>
      <selection pane="bottomLeft" activeCell="C4" sqref="C4"/>
      <selection pane="bottomRight" activeCell="W1" sqref="W1"/>
    </sheetView>
  </sheetViews>
  <sheetFormatPr defaultColWidth="9" defaultRowHeight="16.3"/>
  <cols>
    <col min="1" max="1" width="3.625" style="1" customWidth="1"/>
    <col min="2" max="2" width="49.125" style="85" customWidth="1"/>
    <col min="3" max="23" width="18.625" style="82" customWidth="1"/>
    <col min="24" max="24" width="17.375" style="82" customWidth="1"/>
    <col min="25" max="25" width="11" style="82" bestFit="1" customWidth="1"/>
    <col min="26" max="26" width="11.125" style="82" bestFit="1" customWidth="1"/>
    <col min="27" max="16384" width="9" style="82"/>
  </cols>
  <sheetData>
    <row r="1" spans="1:26" s="6" customFormat="1" ht="25" customHeight="1">
      <c r="A1" s="1"/>
      <c r="B1" s="2" t="s">
        <v>58</v>
      </c>
      <c r="C1" s="3" t="s">
        <v>57</v>
      </c>
      <c r="D1" s="4">
        <v>42492</v>
      </c>
      <c r="E1" s="4">
        <v>42493</v>
      </c>
      <c r="F1" s="4">
        <v>42494</v>
      </c>
      <c r="G1" s="4">
        <v>42495</v>
      </c>
      <c r="H1" s="4">
        <v>42496</v>
      </c>
      <c r="I1" s="4">
        <v>42499</v>
      </c>
      <c r="J1" s="4">
        <v>42500</v>
      </c>
      <c r="K1" s="4">
        <v>42501</v>
      </c>
      <c r="L1" s="4">
        <v>42502</v>
      </c>
      <c r="M1" s="4">
        <v>42503</v>
      </c>
      <c r="N1" s="4">
        <v>42506</v>
      </c>
      <c r="O1" s="4">
        <v>42507</v>
      </c>
      <c r="P1" s="4">
        <v>42508</v>
      </c>
      <c r="Q1" s="4">
        <v>42509</v>
      </c>
      <c r="R1" s="4">
        <v>42510</v>
      </c>
      <c r="S1" s="4">
        <v>42513</v>
      </c>
      <c r="T1" s="4">
        <v>42514</v>
      </c>
      <c r="U1" s="4">
        <v>42515</v>
      </c>
      <c r="V1" s="4">
        <v>42517</v>
      </c>
      <c r="W1" s="5">
        <v>42520</v>
      </c>
      <c r="X1" s="3" t="s">
        <v>57</v>
      </c>
    </row>
    <row r="2" spans="1:26" s="6" customFormat="1" ht="25" customHeight="1">
      <c r="A2" s="1"/>
      <c r="B2" s="7">
        <v>42491</v>
      </c>
      <c r="C2" s="8" t="s">
        <v>59</v>
      </c>
      <c r="D2" s="9" t="s">
        <v>66</v>
      </c>
      <c r="E2" s="9" t="s">
        <v>61</v>
      </c>
      <c r="F2" s="9" t="s">
        <v>67</v>
      </c>
      <c r="G2" s="9" t="s">
        <v>68</v>
      </c>
      <c r="H2" s="9" t="s">
        <v>69</v>
      </c>
      <c r="I2" s="9" t="s">
        <v>66</v>
      </c>
      <c r="J2" s="9" t="s">
        <v>61</v>
      </c>
      <c r="K2" s="9" t="s">
        <v>67</v>
      </c>
      <c r="L2" s="9" t="s">
        <v>68</v>
      </c>
      <c r="M2" s="9" t="s">
        <v>69</v>
      </c>
      <c r="N2" s="9" t="s">
        <v>66</v>
      </c>
      <c r="O2" s="9" t="s">
        <v>61</v>
      </c>
      <c r="P2" s="9" t="s">
        <v>67</v>
      </c>
      <c r="Q2" s="9" t="s">
        <v>68</v>
      </c>
      <c r="R2" s="9" t="s">
        <v>69</v>
      </c>
      <c r="S2" s="9" t="s">
        <v>66</v>
      </c>
      <c r="T2" s="9" t="s">
        <v>61</v>
      </c>
      <c r="U2" s="9" t="s">
        <v>67</v>
      </c>
      <c r="V2" s="9" t="s">
        <v>69</v>
      </c>
      <c r="W2" s="10" t="s">
        <v>66</v>
      </c>
      <c r="X2" s="8" t="s">
        <v>63</v>
      </c>
    </row>
    <row r="3" spans="1:26" s="14" customFormat="1" ht="25" customHeight="1" thickBot="1">
      <c r="A3" s="1"/>
      <c r="B3" s="11"/>
      <c r="C3" s="12">
        <v>42461</v>
      </c>
      <c r="D3" s="104" t="s">
        <v>62</v>
      </c>
      <c r="E3" s="104" t="s">
        <v>62</v>
      </c>
      <c r="F3" s="104" t="s">
        <v>62</v>
      </c>
      <c r="G3" s="104" t="s">
        <v>62</v>
      </c>
      <c r="H3" s="104" t="s">
        <v>62</v>
      </c>
      <c r="I3" s="104" t="s">
        <v>62</v>
      </c>
      <c r="J3" s="104" t="s">
        <v>62</v>
      </c>
      <c r="K3" s="104" t="s">
        <v>62</v>
      </c>
      <c r="L3" s="104" t="s">
        <v>62</v>
      </c>
      <c r="M3" s="104" t="s">
        <v>62</v>
      </c>
      <c r="N3" s="104" t="s">
        <v>62</v>
      </c>
      <c r="O3" s="104" t="s">
        <v>62</v>
      </c>
      <c r="P3" s="104" t="s">
        <v>62</v>
      </c>
      <c r="Q3" s="104" t="s">
        <v>62</v>
      </c>
      <c r="R3" s="104" t="s">
        <v>62</v>
      </c>
      <c r="S3" s="104" t="s">
        <v>62</v>
      </c>
      <c r="T3" s="104" t="s">
        <v>62</v>
      </c>
      <c r="U3" s="104" t="s">
        <v>62</v>
      </c>
      <c r="V3" s="104" t="s">
        <v>62</v>
      </c>
      <c r="W3" s="104" t="s">
        <v>62</v>
      </c>
      <c r="X3" s="13">
        <f>$W1</f>
        <v>42520</v>
      </c>
    </row>
    <row r="4" spans="1:26" s="18" customFormat="1" ht="25" customHeight="1">
      <c r="A4" s="1"/>
      <c r="B4" s="15" t="s">
        <v>56</v>
      </c>
      <c r="C4" s="16"/>
      <c r="D4" s="17">
        <v>3428008.7220000662</v>
      </c>
      <c r="E4" s="17">
        <v>11002720.722000066</v>
      </c>
      <c r="F4" s="17">
        <v>10927688.202000065</v>
      </c>
      <c r="G4" s="17">
        <v>7712313.5520000644</v>
      </c>
      <c r="H4" s="17">
        <v>7072676.6820000652</v>
      </c>
      <c r="I4" s="17">
        <v>4727963.482000065</v>
      </c>
      <c r="J4" s="17">
        <v>4226132.442000065</v>
      </c>
      <c r="K4" s="17">
        <v>4157938.1220000647</v>
      </c>
      <c r="L4" s="17">
        <v>11400021.772000065</v>
      </c>
      <c r="M4" s="17">
        <v>2955306.0120000634</v>
      </c>
      <c r="N4" s="17">
        <v>3234018.0620000632</v>
      </c>
      <c r="O4" s="17">
        <v>1891070.3820000633</v>
      </c>
      <c r="P4" s="17">
        <v>1881581.3820000633</v>
      </c>
      <c r="Q4" s="17">
        <v>1868264.7020000631</v>
      </c>
      <c r="R4" s="17">
        <v>9336385.0620000623</v>
      </c>
      <c r="S4" s="17">
        <v>4353987.6320000617</v>
      </c>
      <c r="T4" s="17">
        <v>4093084.472000062</v>
      </c>
      <c r="U4" s="17">
        <v>3981557.8720000619</v>
      </c>
      <c r="V4" s="17">
        <v>9535752.9320000634</v>
      </c>
      <c r="W4" s="86">
        <v>9325230.5820000637</v>
      </c>
      <c r="X4" s="16">
        <f>+C5</f>
        <v>3428008.7220000662</v>
      </c>
    </row>
    <row r="5" spans="1:26" s="18" customFormat="1" ht="25" customHeight="1" thickBot="1">
      <c r="A5" s="1"/>
      <c r="B5" s="19" t="s">
        <v>55</v>
      </c>
      <c r="C5" s="20">
        <v>3428008.7220000662</v>
      </c>
      <c r="D5" s="21">
        <v>11002720.722000066</v>
      </c>
      <c r="E5" s="21">
        <v>10927688.202000065</v>
      </c>
      <c r="F5" s="21">
        <v>7712313.5520000644</v>
      </c>
      <c r="G5" s="21">
        <v>7072676.6820000652</v>
      </c>
      <c r="H5" s="21">
        <v>4727963.482000065</v>
      </c>
      <c r="I5" s="21">
        <v>4226132.442000065</v>
      </c>
      <c r="J5" s="21">
        <v>4157938.1220000647</v>
      </c>
      <c r="K5" s="21">
        <v>11400021.772000065</v>
      </c>
      <c r="L5" s="21">
        <v>2955306.0120000634</v>
      </c>
      <c r="M5" s="21">
        <v>3234018.0620000632</v>
      </c>
      <c r="N5" s="21">
        <v>1891070.3820000633</v>
      </c>
      <c r="O5" s="21">
        <v>1881581.3820000633</v>
      </c>
      <c r="P5" s="21">
        <v>1868264.7020000631</v>
      </c>
      <c r="Q5" s="21">
        <v>9336385.0620000623</v>
      </c>
      <c r="R5" s="21">
        <v>4353987.6320000617</v>
      </c>
      <c r="S5" s="21">
        <v>4093084.472000062</v>
      </c>
      <c r="T5" s="21">
        <v>3981557.8720000619</v>
      </c>
      <c r="U5" s="21">
        <v>9535752.9320000634</v>
      </c>
      <c r="V5" s="21">
        <v>9325230.5820000637</v>
      </c>
      <c r="W5" s="87">
        <v>3897355.3920000652</v>
      </c>
      <c r="X5" s="20">
        <f>+X4+X11-X39</f>
        <v>3897355.3920000717</v>
      </c>
    </row>
    <row r="6" spans="1:26" s="22" customFormat="1" ht="25" customHeight="1" thickBot="1">
      <c r="A6" s="1"/>
      <c r="C6" s="1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88"/>
      <c r="X6" s="24"/>
    </row>
    <row r="7" spans="1:26" s="28" customFormat="1" ht="25" customHeight="1">
      <c r="A7" s="1"/>
      <c r="B7" s="25" t="s">
        <v>54</v>
      </c>
      <c r="C7" s="26"/>
      <c r="D7" s="27">
        <v>73807.75</v>
      </c>
      <c r="E7" s="27">
        <v>44362.78</v>
      </c>
      <c r="F7" s="27">
        <v>61345.78</v>
      </c>
      <c r="G7" s="27">
        <v>61721.17</v>
      </c>
      <c r="H7" s="27">
        <v>26489.78</v>
      </c>
      <c r="I7" s="27">
        <v>6421.94</v>
      </c>
      <c r="J7" s="27">
        <v>9307.3700000000008</v>
      </c>
      <c r="K7" s="27">
        <v>29299.620000000003</v>
      </c>
      <c r="L7" s="27">
        <v>30081.82</v>
      </c>
      <c r="M7" s="27">
        <v>61698.719999999994</v>
      </c>
      <c r="N7" s="27">
        <v>13597.92</v>
      </c>
      <c r="O7" s="27">
        <v>32058.410000000003</v>
      </c>
      <c r="P7" s="27">
        <v>70637.81</v>
      </c>
      <c r="Q7" s="27">
        <v>21464.720000000001</v>
      </c>
      <c r="R7" s="27">
        <v>39394.239999999998</v>
      </c>
      <c r="S7" s="27">
        <v>45338.879999999997</v>
      </c>
      <c r="T7" s="27">
        <v>63643.58</v>
      </c>
      <c r="U7" s="27">
        <v>23919.629999999997</v>
      </c>
      <c r="V7" s="27">
        <v>43165.97</v>
      </c>
      <c r="W7" s="89">
        <v>48420.2</v>
      </c>
      <c r="X7" s="26">
        <f>+W7</f>
        <v>48420.2</v>
      </c>
    </row>
    <row r="8" spans="1:26" s="28" customFormat="1" ht="25" customHeight="1">
      <c r="A8" s="1"/>
      <c r="B8" s="29" t="s">
        <v>53</v>
      </c>
      <c r="C8" s="30"/>
      <c r="D8" s="31">
        <v>10347119.550000001</v>
      </c>
      <c r="E8" s="31">
        <v>10333442.039999999</v>
      </c>
      <c r="F8" s="31">
        <v>7168177.2699999996</v>
      </c>
      <c r="G8" s="31">
        <v>6540584.1299999999</v>
      </c>
      <c r="H8" s="31">
        <v>4117536.5100000002</v>
      </c>
      <c r="I8" s="31">
        <v>3635411.0900000003</v>
      </c>
      <c r="J8" s="31">
        <v>3567652.6</v>
      </c>
      <c r="K8" s="31">
        <v>3377773.87</v>
      </c>
      <c r="L8" s="31">
        <v>2772736.38</v>
      </c>
      <c r="M8" s="31">
        <v>3021976.25</v>
      </c>
      <c r="N8" s="31">
        <v>1678895.81</v>
      </c>
      <c r="O8" s="31">
        <v>1659116.08</v>
      </c>
      <c r="P8" s="31">
        <v>1607205.77</v>
      </c>
      <c r="Q8" s="31">
        <v>9078718.3200000003</v>
      </c>
      <c r="R8" s="31">
        <v>4078364.21</v>
      </c>
      <c r="S8" s="31">
        <v>3788805.45</v>
      </c>
      <c r="T8" s="31">
        <v>3786235.39</v>
      </c>
      <c r="U8" s="31">
        <v>4251023.34</v>
      </c>
      <c r="V8" s="31">
        <v>4155537.63</v>
      </c>
      <c r="W8" s="90">
        <v>2624275</v>
      </c>
      <c r="X8" s="30">
        <f t="shared" ref="X8:X9" si="0">+W8</f>
        <v>2624275</v>
      </c>
    </row>
    <row r="9" spans="1:26" s="28" customFormat="1" ht="25" customHeight="1" thickBot="1">
      <c r="A9" s="1"/>
      <c r="B9" s="32" t="s">
        <v>52</v>
      </c>
      <c r="C9" s="33"/>
      <c r="D9" s="34">
        <v>581793.89</v>
      </c>
      <c r="E9" s="34">
        <v>549883.85</v>
      </c>
      <c r="F9" s="34">
        <v>482789.78</v>
      </c>
      <c r="G9" s="34">
        <v>470370.66</v>
      </c>
      <c r="H9" s="34">
        <v>583936.87</v>
      </c>
      <c r="I9" s="34">
        <v>584299.07999999996</v>
      </c>
      <c r="J9" s="34">
        <v>580977.81999999995</v>
      </c>
      <c r="K9" s="34">
        <v>7992947.9500000002</v>
      </c>
      <c r="L9" s="34">
        <v>151671.63</v>
      </c>
      <c r="M9" s="34">
        <v>150342.09</v>
      </c>
      <c r="N9" s="34">
        <v>198575.65</v>
      </c>
      <c r="O9" s="34">
        <v>190405.9</v>
      </c>
      <c r="P9" s="34">
        <v>190420.14</v>
      </c>
      <c r="Q9" s="34">
        <v>236201.04</v>
      </c>
      <c r="R9" s="34">
        <v>236228.2</v>
      </c>
      <c r="S9" s="34">
        <v>258939.16</v>
      </c>
      <c r="T9" s="34">
        <v>131678.22</v>
      </c>
      <c r="U9" s="34">
        <v>5260808.9799999995</v>
      </c>
      <c r="V9" s="34">
        <v>5126525.5599999996</v>
      </c>
      <c r="W9" s="91">
        <v>1224658.78</v>
      </c>
      <c r="X9" s="33">
        <f t="shared" si="0"/>
        <v>1224658.78</v>
      </c>
      <c r="Z9" s="9"/>
    </row>
    <row r="10" spans="1:26" s="6" customFormat="1" ht="25" customHeight="1" thickBot="1">
      <c r="A10" s="1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92"/>
      <c r="X10" s="36"/>
    </row>
    <row r="11" spans="1:26" s="18" customFormat="1" ht="25" customHeight="1">
      <c r="A11" s="1"/>
      <c r="B11" s="37" t="s">
        <v>51</v>
      </c>
      <c r="C11" s="38">
        <v>0</v>
      </c>
      <c r="D11" s="39">
        <v>11700236.59</v>
      </c>
      <c r="E11" s="39">
        <v>49142.2</v>
      </c>
      <c r="F11" s="39">
        <v>43349.760000000002</v>
      </c>
      <c r="G11" s="39">
        <v>9908.4000000000015</v>
      </c>
      <c r="H11" s="39">
        <v>230041.52000000002</v>
      </c>
      <c r="I11" s="39">
        <v>12858.919999999998</v>
      </c>
      <c r="J11" s="39">
        <v>16160.060000000001</v>
      </c>
      <c r="K11" s="39">
        <v>7513007.2300000004</v>
      </c>
      <c r="L11" s="39">
        <v>28535.26</v>
      </c>
      <c r="M11" s="39">
        <v>477849.58999999997</v>
      </c>
      <c r="N11" s="39">
        <v>17039.309999999998</v>
      </c>
      <c r="O11" s="39">
        <v>16618.02</v>
      </c>
      <c r="P11" s="39">
        <v>54581.420000000006</v>
      </c>
      <c r="Q11" s="39">
        <v>7505047.4399999995</v>
      </c>
      <c r="R11" s="39">
        <v>182184.16</v>
      </c>
      <c r="S11" s="39">
        <v>27233.49</v>
      </c>
      <c r="T11" s="39">
        <v>32116.010000000002</v>
      </c>
      <c r="U11" s="39">
        <v>6332929.0099999998</v>
      </c>
      <c r="V11" s="39">
        <v>38511.56</v>
      </c>
      <c r="W11" s="93">
        <v>2037659.79</v>
      </c>
      <c r="X11" s="38">
        <f>X12+X13+X14+X15+X34+X35</f>
        <v>36325009.740000002</v>
      </c>
    </row>
    <row r="12" spans="1:26" s="14" customFormat="1" ht="25" customHeight="1">
      <c r="A12" s="1"/>
      <c r="B12" s="40" t="s">
        <v>50</v>
      </c>
      <c r="C12" s="41"/>
      <c r="D12" s="42">
        <v>5458.25</v>
      </c>
      <c r="E12" s="42">
        <v>4831.32</v>
      </c>
      <c r="F12" s="42">
        <v>10548.02</v>
      </c>
      <c r="G12" s="42">
        <v>3688.02</v>
      </c>
      <c r="H12" s="42">
        <v>8447.1</v>
      </c>
      <c r="I12" s="42">
        <v>3319.24</v>
      </c>
      <c r="J12" s="42">
        <v>1731.36</v>
      </c>
      <c r="K12" s="42">
        <v>2390.92</v>
      </c>
      <c r="L12" s="42">
        <v>9333.08</v>
      </c>
      <c r="M12" s="42">
        <v>10707.24</v>
      </c>
      <c r="N12" s="42">
        <v>3569.08</v>
      </c>
      <c r="O12" s="42">
        <v>3212.17</v>
      </c>
      <c r="P12" s="42">
        <v>2141.44</v>
      </c>
      <c r="Q12" s="42">
        <v>1784.53</v>
      </c>
      <c r="R12" s="42">
        <v>1962.99</v>
      </c>
      <c r="S12" s="42">
        <v>2141.4499999999998</v>
      </c>
      <c r="T12" s="42">
        <v>9101.17</v>
      </c>
      <c r="U12" s="42">
        <v>5175.1499999999996</v>
      </c>
      <c r="V12" s="42">
        <v>5532.09</v>
      </c>
      <c r="W12" s="94">
        <v>3640.45</v>
      </c>
      <c r="X12" s="41">
        <f>SUM(D12:$W12)</f>
        <v>98715.069999999992</v>
      </c>
    </row>
    <row r="13" spans="1:26" s="14" customFormat="1" ht="25" customHeight="1">
      <c r="A13" s="1"/>
      <c r="B13" s="40" t="s">
        <v>65</v>
      </c>
      <c r="C13" s="41"/>
      <c r="D13" s="42">
        <v>0</v>
      </c>
      <c r="E13" s="42">
        <v>0</v>
      </c>
      <c r="F13" s="42">
        <v>0</v>
      </c>
      <c r="G13" s="42">
        <v>0</v>
      </c>
      <c r="H13" s="42">
        <v>3291.68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94">
        <v>1836041.69</v>
      </c>
      <c r="X13" s="41">
        <f>SUM(D13:$W13)</f>
        <v>1839333.3699999999</v>
      </c>
    </row>
    <row r="14" spans="1:26" s="14" customFormat="1" ht="25" customHeight="1">
      <c r="A14" s="1"/>
      <c r="B14" s="40" t="s">
        <v>49</v>
      </c>
      <c r="C14" s="41"/>
      <c r="D14" s="42">
        <v>2351.44</v>
      </c>
      <c r="E14" s="42">
        <v>488.9</v>
      </c>
      <c r="F14" s="42">
        <v>15069.2</v>
      </c>
      <c r="G14" s="42">
        <v>4104</v>
      </c>
      <c r="H14" s="42">
        <v>3902.6</v>
      </c>
      <c r="I14" s="42">
        <v>955.28</v>
      </c>
      <c r="J14" s="42">
        <v>2014.82</v>
      </c>
      <c r="K14" s="42">
        <v>5341.15</v>
      </c>
      <c r="L14" s="42">
        <v>15765.8</v>
      </c>
      <c r="M14" s="42">
        <v>4123</v>
      </c>
      <c r="N14" s="42">
        <v>3952</v>
      </c>
      <c r="O14" s="42">
        <v>9131.4</v>
      </c>
      <c r="P14" s="42">
        <v>2791.1</v>
      </c>
      <c r="Q14" s="42">
        <v>1776.5</v>
      </c>
      <c r="R14" s="42">
        <v>1736.79</v>
      </c>
      <c r="S14" s="42">
        <v>1995.57</v>
      </c>
      <c r="T14" s="42">
        <v>3255.84</v>
      </c>
      <c r="U14" s="42">
        <v>5597.78</v>
      </c>
      <c r="V14" s="42">
        <v>12345.82</v>
      </c>
      <c r="W14" s="94">
        <v>189697.06</v>
      </c>
      <c r="X14" s="41">
        <f>SUM(D14:$W14)</f>
        <v>286396.05</v>
      </c>
    </row>
    <row r="15" spans="1:26" s="14" customFormat="1" ht="25" customHeight="1">
      <c r="A15" s="1"/>
      <c r="B15" s="40" t="s">
        <v>48</v>
      </c>
      <c r="C15" s="41"/>
      <c r="D15" s="42">
        <v>479125.26</v>
      </c>
      <c r="E15" s="42">
        <v>43821.979999999996</v>
      </c>
      <c r="F15" s="42">
        <v>17732.54</v>
      </c>
      <c r="G15" s="42">
        <v>2116.38</v>
      </c>
      <c r="H15" s="42">
        <v>214400.14</v>
      </c>
      <c r="I15" s="42">
        <v>8584.4</v>
      </c>
      <c r="J15" s="42">
        <v>12413.880000000001</v>
      </c>
      <c r="K15" s="42">
        <v>5275.16</v>
      </c>
      <c r="L15" s="42">
        <v>3436.38</v>
      </c>
      <c r="M15" s="42">
        <v>463019.35</v>
      </c>
      <c r="N15" s="42">
        <v>9518.23</v>
      </c>
      <c r="O15" s="42">
        <v>4274.45</v>
      </c>
      <c r="P15" s="42">
        <v>49648.880000000005</v>
      </c>
      <c r="Q15" s="42">
        <v>1494.86</v>
      </c>
      <c r="R15" s="42">
        <v>178484.38</v>
      </c>
      <c r="S15" s="42">
        <v>23096.47</v>
      </c>
      <c r="T15" s="42">
        <v>19759</v>
      </c>
      <c r="U15" s="42">
        <v>193025.02000000002</v>
      </c>
      <c r="V15" s="42">
        <v>20633.649999999998</v>
      </c>
      <c r="W15" s="94">
        <v>8280.59</v>
      </c>
      <c r="X15" s="41">
        <f>SUM(D15:$W15)</f>
        <v>1758141.0000000005</v>
      </c>
    </row>
    <row r="16" spans="1:26" s="14" customFormat="1" ht="25" customHeight="1">
      <c r="A16" s="1"/>
      <c r="B16" s="43" t="s">
        <v>47</v>
      </c>
      <c r="C16" s="44"/>
      <c r="D16" s="45">
        <v>1014.61</v>
      </c>
      <c r="E16" s="45">
        <v>501.44</v>
      </c>
      <c r="F16" s="45">
        <v>763.46</v>
      </c>
      <c r="G16" s="45">
        <v>678.72</v>
      </c>
      <c r="H16" s="45">
        <v>899.42</v>
      </c>
      <c r="I16" s="45">
        <v>1439.7</v>
      </c>
      <c r="J16" s="45">
        <v>863.7</v>
      </c>
      <c r="K16" s="45">
        <v>965.11</v>
      </c>
      <c r="L16" s="45">
        <v>1183.8800000000001</v>
      </c>
      <c r="M16" s="45">
        <v>720.97</v>
      </c>
      <c r="N16" s="45">
        <v>1560.23</v>
      </c>
      <c r="O16" s="45">
        <v>525.45000000000005</v>
      </c>
      <c r="P16" s="45">
        <v>638.66</v>
      </c>
      <c r="Q16" s="45">
        <v>600.78</v>
      </c>
      <c r="R16" s="45">
        <v>774.37</v>
      </c>
      <c r="S16" s="45">
        <v>518.79999999999995</v>
      </c>
      <c r="T16" s="45">
        <v>451.94</v>
      </c>
      <c r="U16" s="45">
        <v>0</v>
      </c>
      <c r="V16" s="45">
        <v>1499.6</v>
      </c>
      <c r="W16" s="95">
        <v>1809.59</v>
      </c>
      <c r="X16" s="44">
        <f>SUM(D16:$W16)</f>
        <v>17410.43</v>
      </c>
    </row>
    <row r="17" spans="1:24" s="14" customFormat="1" ht="25" customHeight="1">
      <c r="A17" s="1"/>
      <c r="B17" s="43" t="s">
        <v>46</v>
      </c>
      <c r="C17" s="44"/>
      <c r="D17" s="45">
        <v>2.1000000000003638</v>
      </c>
      <c r="E17" s="45">
        <v>25.130000000001019</v>
      </c>
      <c r="F17" s="45">
        <v>241.87000000000262</v>
      </c>
      <c r="G17" s="45">
        <v>335.94000000000028</v>
      </c>
      <c r="H17" s="45">
        <v>1.8099999999999454</v>
      </c>
      <c r="I17" s="45">
        <v>3.819999999999709</v>
      </c>
      <c r="J17" s="45">
        <v>7.7000000000005002</v>
      </c>
      <c r="K17" s="45">
        <v>35.400000000000091</v>
      </c>
      <c r="L17" s="45">
        <v>14.5</v>
      </c>
      <c r="M17" s="45">
        <v>0</v>
      </c>
      <c r="N17" s="45">
        <v>22.279999999999973</v>
      </c>
      <c r="O17" s="45">
        <v>0</v>
      </c>
      <c r="P17" s="45">
        <v>0</v>
      </c>
      <c r="Q17" s="45">
        <v>891.32</v>
      </c>
      <c r="R17" s="45">
        <v>7.2741812573440257E-13</v>
      </c>
      <c r="S17" s="45">
        <v>3456.9999999999991</v>
      </c>
      <c r="T17" s="45">
        <v>1125.75</v>
      </c>
      <c r="U17" s="45">
        <v>473</v>
      </c>
      <c r="V17" s="45">
        <v>19134.05</v>
      </c>
      <c r="W17" s="95">
        <v>6471</v>
      </c>
      <c r="X17" s="44">
        <f>SUM(D17:$W17)</f>
        <v>32242.670000000006</v>
      </c>
    </row>
    <row r="18" spans="1:24" s="14" customFormat="1" ht="25" customHeight="1">
      <c r="A18" s="1"/>
      <c r="B18" s="43" t="s">
        <v>45</v>
      </c>
      <c r="C18" s="44"/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95">
        <v>0</v>
      </c>
      <c r="X18" s="44">
        <f>SUM(D18:$W18)</f>
        <v>0</v>
      </c>
    </row>
    <row r="19" spans="1:24" s="14" customFormat="1" ht="25" customHeight="1">
      <c r="A19" s="1"/>
      <c r="B19" s="43" t="s">
        <v>44</v>
      </c>
      <c r="C19" s="44"/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49010.22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95">
        <v>0</v>
      </c>
      <c r="X19" s="44">
        <f>SUM(D19:$W19)</f>
        <v>49010.22</v>
      </c>
    </row>
    <row r="20" spans="1:24" s="14" customFormat="1" ht="25" customHeight="1">
      <c r="A20" s="1"/>
      <c r="B20" s="43" t="s">
        <v>43</v>
      </c>
      <c r="C20" s="44"/>
      <c r="D20" s="45">
        <v>464468.29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95">
        <v>0</v>
      </c>
      <c r="X20" s="44">
        <f>SUM(D20:$W20)</f>
        <v>464468.29</v>
      </c>
    </row>
    <row r="21" spans="1:24" s="14" customFormat="1" ht="25" customHeight="1">
      <c r="A21" s="1"/>
      <c r="B21" s="43" t="s">
        <v>42</v>
      </c>
      <c r="C21" s="44"/>
      <c r="D21" s="45">
        <v>0</v>
      </c>
      <c r="E21" s="45">
        <v>0</v>
      </c>
      <c r="F21" s="45">
        <v>14316.21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36003.35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95">
        <v>0</v>
      </c>
      <c r="X21" s="44">
        <f>SUM(D21:$W21)</f>
        <v>50319.56</v>
      </c>
    </row>
    <row r="22" spans="1:24" s="14" customFormat="1" ht="25" customHeight="1">
      <c r="A22" s="1"/>
      <c r="B22" s="43" t="s">
        <v>41</v>
      </c>
      <c r="C22" s="44"/>
      <c r="D22" s="45">
        <v>0</v>
      </c>
      <c r="E22" s="45">
        <v>18435.97</v>
      </c>
      <c r="F22" s="45">
        <v>0</v>
      </c>
      <c r="G22" s="45">
        <v>0</v>
      </c>
      <c r="H22" s="45">
        <v>0</v>
      </c>
      <c r="I22" s="45">
        <v>0</v>
      </c>
      <c r="J22" s="45">
        <v>9912.89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17886.46</v>
      </c>
      <c r="S22" s="45">
        <v>17348.400000000001</v>
      </c>
      <c r="T22" s="45">
        <v>18181.310000000001</v>
      </c>
      <c r="U22" s="45">
        <v>0</v>
      </c>
      <c r="V22" s="45">
        <v>0</v>
      </c>
      <c r="W22" s="95">
        <v>0</v>
      </c>
      <c r="X22" s="44">
        <f>SUM(D22:$W22)</f>
        <v>81765.03</v>
      </c>
    </row>
    <row r="23" spans="1:24" s="14" customFormat="1" ht="25" customHeight="1">
      <c r="A23" s="1"/>
      <c r="B23" s="43" t="s">
        <v>40</v>
      </c>
      <c r="C23" s="44"/>
      <c r="D23" s="45">
        <v>5825</v>
      </c>
      <c r="E23" s="45">
        <v>1765</v>
      </c>
      <c r="F23" s="45">
        <v>2411</v>
      </c>
      <c r="G23" s="45">
        <v>946</v>
      </c>
      <c r="H23" s="45">
        <v>3184</v>
      </c>
      <c r="I23" s="45">
        <v>7117</v>
      </c>
      <c r="J23" s="45">
        <v>1628</v>
      </c>
      <c r="K23" s="45">
        <v>4074.65</v>
      </c>
      <c r="L23" s="45">
        <v>2238</v>
      </c>
      <c r="M23" s="45">
        <v>829</v>
      </c>
      <c r="N23" s="45">
        <v>1811</v>
      </c>
      <c r="O23" s="45">
        <v>3749</v>
      </c>
      <c r="P23" s="45">
        <v>0</v>
      </c>
      <c r="Q23" s="45">
        <v>0</v>
      </c>
      <c r="R23" s="45">
        <v>1419</v>
      </c>
      <c r="S23" s="45">
        <v>0</v>
      </c>
      <c r="T23" s="45">
        <v>0</v>
      </c>
      <c r="U23" s="45">
        <v>0</v>
      </c>
      <c r="V23" s="45">
        <v>0</v>
      </c>
      <c r="W23" s="95">
        <v>0</v>
      </c>
      <c r="X23" s="44">
        <f>SUM(D23:$W23)</f>
        <v>36996.65</v>
      </c>
    </row>
    <row r="24" spans="1:24" s="14" customFormat="1" ht="25" customHeight="1">
      <c r="A24" s="1"/>
      <c r="B24" s="43" t="s">
        <v>39</v>
      </c>
      <c r="C24" s="44"/>
      <c r="D24" s="45">
        <v>4744.25</v>
      </c>
      <c r="E24" s="45">
        <v>23029.439999999999</v>
      </c>
      <c r="F24" s="45">
        <v>0</v>
      </c>
      <c r="G24" s="45">
        <v>0</v>
      </c>
      <c r="H24" s="45">
        <v>165</v>
      </c>
      <c r="I24" s="45">
        <v>0</v>
      </c>
      <c r="J24" s="45">
        <v>0</v>
      </c>
      <c r="K24" s="45">
        <v>0</v>
      </c>
      <c r="L24" s="45">
        <v>0</v>
      </c>
      <c r="M24" s="45">
        <v>24553.22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1723.39</v>
      </c>
      <c r="T24" s="45">
        <v>0</v>
      </c>
      <c r="U24" s="45">
        <v>0</v>
      </c>
      <c r="V24" s="45">
        <v>0</v>
      </c>
      <c r="W24" s="95">
        <v>0</v>
      </c>
      <c r="X24" s="44">
        <f>SUM(D24:$W24)</f>
        <v>54215.3</v>
      </c>
    </row>
    <row r="25" spans="1:24" s="14" customFormat="1" ht="25" customHeight="1">
      <c r="A25" s="1"/>
      <c r="B25" s="43" t="s">
        <v>38</v>
      </c>
      <c r="C25" s="44"/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95">
        <v>0</v>
      </c>
      <c r="X25" s="44">
        <f>SUM(D25:$W25)</f>
        <v>0</v>
      </c>
    </row>
    <row r="26" spans="1:24" s="14" customFormat="1" ht="25" customHeight="1">
      <c r="A26" s="1"/>
      <c r="B26" s="43" t="s">
        <v>37</v>
      </c>
      <c r="C26" s="44"/>
      <c r="D26" s="45">
        <v>0</v>
      </c>
      <c r="E26" s="45">
        <v>0</v>
      </c>
      <c r="F26" s="45">
        <v>0</v>
      </c>
      <c r="G26" s="45">
        <v>0</v>
      </c>
      <c r="H26" s="45">
        <v>208734.22</v>
      </c>
      <c r="I26" s="45">
        <v>0</v>
      </c>
      <c r="J26" s="45">
        <v>0</v>
      </c>
      <c r="K26" s="45">
        <v>0</v>
      </c>
      <c r="L26" s="45">
        <v>0</v>
      </c>
      <c r="M26" s="45">
        <v>400709.55</v>
      </c>
      <c r="N26" s="45">
        <v>0</v>
      </c>
      <c r="O26" s="45">
        <v>0</v>
      </c>
      <c r="P26" s="45">
        <v>0</v>
      </c>
      <c r="Q26" s="45">
        <v>0</v>
      </c>
      <c r="R26" s="45">
        <v>158400.6</v>
      </c>
      <c r="S26" s="45">
        <v>0</v>
      </c>
      <c r="T26" s="45">
        <v>0</v>
      </c>
      <c r="U26" s="45">
        <v>192552.02000000002</v>
      </c>
      <c r="V26" s="45">
        <v>0</v>
      </c>
      <c r="W26" s="95">
        <v>0</v>
      </c>
      <c r="X26" s="44">
        <f>SUM(D26:$W26)</f>
        <v>960396.39</v>
      </c>
    </row>
    <row r="27" spans="1:24" s="14" customFormat="1" ht="25" customHeight="1">
      <c r="A27" s="1"/>
      <c r="B27" s="43" t="s">
        <v>36</v>
      </c>
      <c r="C27" s="44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95">
        <v>0</v>
      </c>
      <c r="X27" s="44">
        <f>SUM(D27:$W27)</f>
        <v>0</v>
      </c>
    </row>
    <row r="28" spans="1:24" s="14" customFormat="1" ht="25" customHeight="1">
      <c r="A28" s="1"/>
      <c r="B28" s="43" t="s">
        <v>35</v>
      </c>
      <c r="C28" s="44"/>
      <c r="D28" s="45">
        <v>0</v>
      </c>
      <c r="E28" s="45">
        <v>0</v>
      </c>
      <c r="F28" s="45">
        <v>0</v>
      </c>
      <c r="G28" s="45">
        <v>0</v>
      </c>
      <c r="H28" s="45">
        <v>15.69</v>
      </c>
      <c r="I28" s="45">
        <v>8.16</v>
      </c>
      <c r="J28" s="45">
        <v>1.5899999999999999</v>
      </c>
      <c r="K28" s="45">
        <v>0</v>
      </c>
      <c r="L28" s="45">
        <v>0</v>
      </c>
      <c r="M28" s="45">
        <v>0</v>
      </c>
      <c r="N28" s="45">
        <v>18.13</v>
      </c>
      <c r="O28" s="45">
        <v>0</v>
      </c>
      <c r="P28" s="45">
        <v>0</v>
      </c>
      <c r="Q28" s="45">
        <v>2.76</v>
      </c>
      <c r="R28" s="45">
        <v>3.95</v>
      </c>
      <c r="S28" s="45">
        <v>0</v>
      </c>
      <c r="T28" s="45">
        <v>0</v>
      </c>
      <c r="U28" s="45">
        <v>0</v>
      </c>
      <c r="V28" s="45">
        <v>0</v>
      </c>
      <c r="W28" s="95">
        <v>0</v>
      </c>
      <c r="X28" s="44">
        <f>SUM(D28:$W28)</f>
        <v>50.28</v>
      </c>
    </row>
    <row r="29" spans="1:24" s="14" customFormat="1" ht="25" customHeight="1">
      <c r="A29" s="1"/>
      <c r="B29" s="43" t="s">
        <v>34</v>
      </c>
      <c r="C29" s="44"/>
      <c r="D29" s="45">
        <v>3071.01</v>
      </c>
      <c r="E29" s="45">
        <v>65</v>
      </c>
      <c r="F29" s="45">
        <v>0</v>
      </c>
      <c r="G29" s="45">
        <v>50</v>
      </c>
      <c r="H29" s="45">
        <v>0</v>
      </c>
      <c r="I29" s="45">
        <v>0</v>
      </c>
      <c r="J29" s="45">
        <v>0</v>
      </c>
      <c r="K29" s="45">
        <v>200</v>
      </c>
      <c r="L29" s="45">
        <v>0</v>
      </c>
      <c r="M29" s="45">
        <v>200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95">
        <v>0</v>
      </c>
      <c r="X29" s="44">
        <f>SUM(D29:$W29)</f>
        <v>3586.01</v>
      </c>
    </row>
    <row r="30" spans="1:24" s="14" customFormat="1" ht="25" customHeight="1">
      <c r="A30" s="1"/>
      <c r="B30" s="43" t="s">
        <v>33</v>
      </c>
      <c r="C30" s="44"/>
      <c r="D30" s="45">
        <v>0</v>
      </c>
      <c r="E30" s="45">
        <v>0</v>
      </c>
      <c r="F30" s="45">
        <v>0</v>
      </c>
      <c r="G30" s="45">
        <v>1.62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95">
        <v>0</v>
      </c>
      <c r="X30" s="44">
        <f>SUM(D30:$W30)</f>
        <v>1.62</v>
      </c>
    </row>
    <row r="31" spans="1:24" s="14" customFormat="1" ht="25" customHeight="1">
      <c r="A31" s="1"/>
      <c r="B31" s="43" t="s">
        <v>32</v>
      </c>
      <c r="C31" s="44"/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95">
        <v>0</v>
      </c>
      <c r="X31" s="44">
        <f>SUM(D31:$W31)</f>
        <v>0</v>
      </c>
    </row>
    <row r="32" spans="1:24" s="14" customFormat="1" ht="25" customHeight="1">
      <c r="A32" s="1"/>
      <c r="B32" s="43" t="s">
        <v>31</v>
      </c>
      <c r="C32" s="44"/>
      <c r="D32" s="45">
        <v>0</v>
      </c>
      <c r="E32" s="45">
        <v>0</v>
      </c>
      <c r="F32" s="45">
        <v>0</v>
      </c>
      <c r="G32" s="45">
        <v>0</v>
      </c>
      <c r="H32" s="45">
        <v>1400</v>
      </c>
      <c r="I32" s="45">
        <v>15.72</v>
      </c>
      <c r="J32" s="45">
        <v>0</v>
      </c>
      <c r="K32" s="45">
        <v>0</v>
      </c>
      <c r="L32" s="45">
        <v>0</v>
      </c>
      <c r="M32" s="45">
        <v>3.26</v>
      </c>
      <c r="N32" s="45">
        <v>80</v>
      </c>
      <c r="O32" s="45">
        <v>0</v>
      </c>
      <c r="P32" s="45">
        <v>0</v>
      </c>
      <c r="Q32" s="45">
        <v>0</v>
      </c>
      <c r="R32" s="45">
        <v>0</v>
      </c>
      <c r="S32" s="45">
        <v>48.88</v>
      </c>
      <c r="T32" s="45">
        <v>0</v>
      </c>
      <c r="U32" s="45">
        <v>0</v>
      </c>
      <c r="V32" s="45">
        <v>0</v>
      </c>
      <c r="W32" s="95">
        <v>0</v>
      </c>
      <c r="X32" s="44">
        <f>SUM(D32:$W32)</f>
        <v>1547.8600000000001</v>
      </c>
    </row>
    <row r="33" spans="1:24" s="14" customFormat="1" ht="25" customHeight="1">
      <c r="A33" s="1"/>
      <c r="B33" s="43" t="s">
        <v>30</v>
      </c>
      <c r="C33" s="44"/>
      <c r="D33" s="45">
        <v>0</v>
      </c>
      <c r="E33" s="45">
        <v>0</v>
      </c>
      <c r="F33" s="45">
        <v>0</v>
      </c>
      <c r="G33" s="45">
        <v>104.1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6026.59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95">
        <v>0</v>
      </c>
      <c r="X33" s="44">
        <f>SUM(D33:$W33)</f>
        <v>6130.6900000000005</v>
      </c>
    </row>
    <row r="34" spans="1:24" s="14" customFormat="1" ht="25" customHeight="1">
      <c r="A34" s="1"/>
      <c r="B34" s="40" t="s">
        <v>29</v>
      </c>
      <c r="C34" s="41"/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4">
        <v>0</v>
      </c>
      <c r="X34" s="41">
        <f>SUM(D34:$W34)</f>
        <v>0</v>
      </c>
    </row>
    <row r="35" spans="1:24" s="14" customFormat="1" ht="25" customHeight="1" thickBot="1">
      <c r="A35" s="1"/>
      <c r="B35" s="46" t="s">
        <v>28</v>
      </c>
      <c r="C35" s="47"/>
      <c r="D35" s="48">
        <v>11213301.640000001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7500000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7499991.5499999998</v>
      </c>
      <c r="R35" s="48">
        <v>0</v>
      </c>
      <c r="S35" s="48">
        <v>0</v>
      </c>
      <c r="T35" s="48">
        <v>0</v>
      </c>
      <c r="U35" s="48">
        <v>6129131.0599999996</v>
      </c>
      <c r="V35" s="48">
        <v>0</v>
      </c>
      <c r="W35" s="96">
        <v>0</v>
      </c>
      <c r="X35" s="47">
        <f>SUM(D35:$W35)</f>
        <v>32342424.25</v>
      </c>
    </row>
    <row r="36" spans="1:24" s="51" customFormat="1" ht="25" customHeight="1" thickBot="1">
      <c r="A36" s="1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4"/>
      <c r="X36" s="50"/>
    </row>
    <row r="37" spans="1:24" s="14" customFormat="1" ht="25" customHeight="1" thickBot="1">
      <c r="A37" s="1"/>
      <c r="B37" s="52" t="s">
        <v>60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97">
        <v>0</v>
      </c>
      <c r="X37" s="55">
        <f>+C37+SUM(D37:$W37)</f>
        <v>0</v>
      </c>
    </row>
    <row r="38" spans="1:24" s="18" customFormat="1" ht="25" customHeight="1" thickBot="1">
      <c r="A38" s="1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98"/>
      <c r="X38" s="57"/>
    </row>
    <row r="39" spans="1:24" s="18" customFormat="1" ht="25" customHeight="1" thickBot="1">
      <c r="A39" s="1"/>
      <c r="B39" s="58" t="s">
        <v>4</v>
      </c>
      <c r="C39" s="59"/>
      <c r="D39" s="60">
        <v>4125524.5900000003</v>
      </c>
      <c r="E39" s="60">
        <v>124174.72</v>
      </c>
      <c r="F39" s="60">
        <v>3258724.4099999997</v>
      </c>
      <c r="G39" s="60">
        <v>649545.2699999999</v>
      </c>
      <c r="H39" s="60">
        <v>2574754.7199999997</v>
      </c>
      <c r="I39" s="60">
        <v>514689.96</v>
      </c>
      <c r="J39" s="60">
        <v>84354.38</v>
      </c>
      <c r="K39" s="60">
        <v>270923.57999999996</v>
      </c>
      <c r="L39" s="60">
        <v>8473251.0200000014</v>
      </c>
      <c r="M39" s="60">
        <v>199137.54</v>
      </c>
      <c r="N39" s="60">
        <v>1359986.99</v>
      </c>
      <c r="O39" s="60">
        <v>26107.020000000004</v>
      </c>
      <c r="P39" s="60">
        <v>67898.100000000006</v>
      </c>
      <c r="Q39" s="60">
        <v>36927.08</v>
      </c>
      <c r="R39" s="60">
        <v>5164581.5900000008</v>
      </c>
      <c r="S39" s="60">
        <v>288136.65000000002</v>
      </c>
      <c r="T39" s="60">
        <v>143642.60999999999</v>
      </c>
      <c r="U39" s="60">
        <v>778733.94999999984</v>
      </c>
      <c r="V39" s="60">
        <v>249033.91</v>
      </c>
      <c r="W39" s="99">
        <v>7465534.9799999995</v>
      </c>
      <c r="X39" s="59">
        <f>X41+X45+X48+X52</f>
        <v>35855663.07</v>
      </c>
    </row>
    <row r="40" spans="1:24" s="6" customFormat="1" ht="25" customHeight="1" thickBot="1">
      <c r="A40" s="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100"/>
      <c r="X40" s="62"/>
    </row>
    <row r="41" spans="1:24" s="18" customFormat="1" ht="25" customHeight="1">
      <c r="A41" s="1"/>
      <c r="B41" s="37" t="s">
        <v>27</v>
      </c>
      <c r="C41" s="38"/>
      <c r="D41" s="39">
        <v>3843789.54</v>
      </c>
      <c r="E41" s="39">
        <v>32070.649999999998</v>
      </c>
      <c r="F41" s="39">
        <v>67255.86</v>
      </c>
      <c r="G41" s="39">
        <v>365769.97</v>
      </c>
      <c r="H41" s="39">
        <v>1297067.3899999999</v>
      </c>
      <c r="I41" s="39">
        <v>2967.12</v>
      </c>
      <c r="J41" s="39">
        <v>20374.82</v>
      </c>
      <c r="K41" s="39">
        <v>91655.53</v>
      </c>
      <c r="L41" s="39">
        <v>8041586.4700000007</v>
      </c>
      <c r="M41" s="39">
        <v>11056.34</v>
      </c>
      <c r="N41" s="39">
        <v>305314.5</v>
      </c>
      <c r="O41" s="39">
        <v>40763.47</v>
      </c>
      <c r="P41" s="39">
        <v>0</v>
      </c>
      <c r="Q41" s="39">
        <v>4237.72</v>
      </c>
      <c r="R41" s="39">
        <v>4403811.84</v>
      </c>
      <c r="S41" s="39">
        <v>7400</v>
      </c>
      <c r="T41" s="39">
        <v>127303.15</v>
      </c>
      <c r="U41" s="39">
        <v>14277.6</v>
      </c>
      <c r="V41" s="39">
        <v>138221.97</v>
      </c>
      <c r="W41" s="93">
        <v>6082257.1600000001</v>
      </c>
      <c r="X41" s="38">
        <f>SUM(X42:X44)</f>
        <v>24897181.100000001</v>
      </c>
    </row>
    <row r="42" spans="1:24" s="14" customFormat="1" ht="25" customHeight="1">
      <c r="A42" s="1"/>
      <c r="B42" s="63" t="s">
        <v>26</v>
      </c>
      <c r="C42" s="64"/>
      <c r="D42" s="36">
        <v>2058230.12</v>
      </c>
      <c r="E42" s="36">
        <v>31883.129999999997</v>
      </c>
      <c r="F42" s="36">
        <v>67255.86</v>
      </c>
      <c r="G42" s="36">
        <v>12604.49</v>
      </c>
      <c r="H42" s="36">
        <v>0</v>
      </c>
      <c r="I42" s="36">
        <v>2617.12</v>
      </c>
      <c r="J42" s="36">
        <v>5504.55</v>
      </c>
      <c r="K42" s="36">
        <v>91655.53</v>
      </c>
      <c r="L42" s="36">
        <v>8041586.4700000007</v>
      </c>
      <c r="M42" s="36">
        <v>6535.64</v>
      </c>
      <c r="N42" s="36">
        <v>1851.71</v>
      </c>
      <c r="O42" s="36">
        <v>37084.550000000003</v>
      </c>
      <c r="P42" s="36">
        <v>0</v>
      </c>
      <c r="Q42" s="36">
        <v>4237.72</v>
      </c>
      <c r="R42" s="36">
        <v>1649.35</v>
      </c>
      <c r="S42" s="36">
        <v>7400</v>
      </c>
      <c r="T42" s="36">
        <v>98489.06</v>
      </c>
      <c r="U42" s="36">
        <v>0</v>
      </c>
      <c r="V42" s="36">
        <v>138221.97</v>
      </c>
      <c r="W42" s="92">
        <v>5973630.2400000002</v>
      </c>
      <c r="X42" s="64">
        <f>SUM(D42:$W42)</f>
        <v>16580437.510000004</v>
      </c>
    </row>
    <row r="43" spans="1:24" s="14" customFormat="1" ht="25" customHeight="1">
      <c r="A43" s="1"/>
      <c r="B43" s="63" t="s">
        <v>25</v>
      </c>
      <c r="C43" s="64"/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3526.33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28814.09</v>
      </c>
      <c r="U43" s="36">
        <v>14277.6</v>
      </c>
      <c r="V43" s="36">
        <v>0</v>
      </c>
      <c r="W43" s="92">
        <v>0</v>
      </c>
      <c r="X43" s="64">
        <f>SUM(D43:$W43)</f>
        <v>46618.02</v>
      </c>
    </row>
    <row r="44" spans="1:24" s="14" customFormat="1" ht="25" customHeight="1">
      <c r="A44" s="1"/>
      <c r="B44" s="63" t="s">
        <v>24</v>
      </c>
      <c r="C44" s="64"/>
      <c r="D44" s="36">
        <v>1785559.42</v>
      </c>
      <c r="E44" s="36">
        <v>187.52</v>
      </c>
      <c r="F44" s="36">
        <v>0</v>
      </c>
      <c r="G44" s="36">
        <v>353165.48</v>
      </c>
      <c r="H44" s="36">
        <v>1297067.3899999999</v>
      </c>
      <c r="I44" s="36">
        <v>350</v>
      </c>
      <c r="J44" s="36">
        <v>11343.94</v>
      </c>
      <c r="K44" s="36">
        <v>0</v>
      </c>
      <c r="L44" s="36">
        <v>0</v>
      </c>
      <c r="M44" s="36">
        <v>4520.7</v>
      </c>
      <c r="N44" s="36">
        <v>303462.78999999998</v>
      </c>
      <c r="O44" s="36">
        <v>3678.92</v>
      </c>
      <c r="P44" s="36">
        <v>0</v>
      </c>
      <c r="Q44" s="36">
        <v>0</v>
      </c>
      <c r="R44" s="36">
        <v>4402162.49</v>
      </c>
      <c r="S44" s="36">
        <v>0</v>
      </c>
      <c r="T44" s="36">
        <v>0</v>
      </c>
      <c r="U44" s="36">
        <v>0</v>
      </c>
      <c r="V44" s="36">
        <v>0</v>
      </c>
      <c r="W44" s="92">
        <v>108626.92</v>
      </c>
      <c r="X44" s="64">
        <f>SUM(D44:$W44)</f>
        <v>8270125.5700000003</v>
      </c>
    </row>
    <row r="45" spans="1:24" s="18" customFormat="1" ht="25" customHeight="1">
      <c r="A45" s="1"/>
      <c r="B45" s="65" t="s">
        <v>23</v>
      </c>
      <c r="C45" s="66"/>
      <c r="D45" s="67">
        <v>35780.29</v>
      </c>
      <c r="E45" s="67">
        <v>74925.75</v>
      </c>
      <c r="F45" s="67">
        <v>8583.06</v>
      </c>
      <c r="G45" s="67">
        <v>14296.66</v>
      </c>
      <c r="H45" s="67">
        <v>-46329.34</v>
      </c>
      <c r="I45" s="67">
        <v>26489.78</v>
      </c>
      <c r="J45" s="67">
        <v>1816.94</v>
      </c>
      <c r="K45" s="67">
        <v>-7789.55</v>
      </c>
      <c r="L45" s="67">
        <v>0</v>
      </c>
      <c r="M45" s="67">
        <v>163598.55000000002</v>
      </c>
      <c r="N45" s="67">
        <v>37677.82</v>
      </c>
      <c r="O45" s="67">
        <v>-16483.899999999998</v>
      </c>
      <c r="P45" s="67">
        <v>18496.599999999999</v>
      </c>
      <c r="Q45" s="67">
        <v>8883.06</v>
      </c>
      <c r="R45" s="67">
        <v>238073.4</v>
      </c>
      <c r="S45" s="67">
        <v>4508.0599999999995</v>
      </c>
      <c r="T45" s="67">
        <v>15444.06</v>
      </c>
      <c r="U45" s="67">
        <v>16966.099999999999</v>
      </c>
      <c r="V45" s="67">
        <v>0</v>
      </c>
      <c r="W45" s="101">
        <v>7514.17</v>
      </c>
      <c r="X45" s="66">
        <f>SUM(X46:X47)</f>
        <v>602451.51</v>
      </c>
    </row>
    <row r="46" spans="1:24" s="14" customFormat="1" ht="25" customHeight="1">
      <c r="A46" s="1"/>
      <c r="B46" s="40" t="s">
        <v>22</v>
      </c>
      <c r="C46" s="41"/>
      <c r="D46" s="42">
        <v>35780.29</v>
      </c>
      <c r="E46" s="42">
        <v>491.39999999999418</v>
      </c>
      <c r="F46" s="42">
        <v>8583.06</v>
      </c>
      <c r="G46" s="42">
        <v>8383.06</v>
      </c>
      <c r="H46" s="42">
        <v>25649.16</v>
      </c>
      <c r="I46" s="42">
        <v>26489.78</v>
      </c>
      <c r="J46" s="42">
        <v>1816.94</v>
      </c>
      <c r="K46" s="42">
        <v>-7789.55</v>
      </c>
      <c r="L46" s="42">
        <v>0</v>
      </c>
      <c r="M46" s="42">
        <v>163598.55000000002</v>
      </c>
      <c r="N46" s="42">
        <v>13483.06</v>
      </c>
      <c r="O46" s="42">
        <v>-16483.899999999998</v>
      </c>
      <c r="P46" s="42">
        <v>18360</v>
      </c>
      <c r="Q46" s="42">
        <v>8883.06</v>
      </c>
      <c r="R46" s="42">
        <v>238073.4</v>
      </c>
      <c r="S46" s="42">
        <v>1702.08</v>
      </c>
      <c r="T46" s="42">
        <v>15444.06</v>
      </c>
      <c r="U46" s="42">
        <v>16966.099999999999</v>
      </c>
      <c r="V46" s="42">
        <v>0</v>
      </c>
      <c r="W46" s="94">
        <v>7514.17</v>
      </c>
      <c r="X46" s="41">
        <f>SUM(D46:$W46)</f>
        <v>566944.72</v>
      </c>
    </row>
    <row r="47" spans="1:24" s="14" customFormat="1" ht="25" customHeight="1">
      <c r="A47" s="1"/>
      <c r="B47" s="40" t="s">
        <v>21</v>
      </c>
      <c r="C47" s="41"/>
      <c r="D47" s="42">
        <v>0</v>
      </c>
      <c r="E47" s="42">
        <v>74434.350000000006</v>
      </c>
      <c r="F47" s="42">
        <v>0</v>
      </c>
      <c r="G47" s="42">
        <v>5913.6</v>
      </c>
      <c r="H47" s="42">
        <v>-71978.5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24194.76</v>
      </c>
      <c r="O47" s="42">
        <v>0</v>
      </c>
      <c r="P47" s="42">
        <v>136.6</v>
      </c>
      <c r="Q47" s="42">
        <v>0</v>
      </c>
      <c r="R47" s="42">
        <v>0</v>
      </c>
      <c r="S47" s="42">
        <v>2805.98</v>
      </c>
      <c r="T47" s="42">
        <v>0</v>
      </c>
      <c r="U47" s="42">
        <v>0</v>
      </c>
      <c r="V47" s="42">
        <v>0</v>
      </c>
      <c r="W47" s="94">
        <v>0</v>
      </c>
      <c r="X47" s="41">
        <f>SUM(D47:$W47)</f>
        <v>35506.790000000008</v>
      </c>
    </row>
    <row r="48" spans="1:24" s="18" customFormat="1" ht="25" customHeight="1">
      <c r="A48" s="1"/>
      <c r="B48" s="65" t="s">
        <v>20</v>
      </c>
      <c r="C48" s="66"/>
      <c r="D48" s="67">
        <v>206145.02</v>
      </c>
      <c r="E48" s="67">
        <v>0</v>
      </c>
      <c r="F48" s="67">
        <v>3165994.15</v>
      </c>
      <c r="G48" s="67">
        <v>138398.12</v>
      </c>
      <c r="H48" s="67">
        <v>715811.01</v>
      </c>
      <c r="I48" s="67">
        <v>438156.68</v>
      </c>
      <c r="J48" s="67">
        <v>20124.41</v>
      </c>
      <c r="K48" s="67">
        <v>183338.55</v>
      </c>
      <c r="L48" s="67">
        <v>415437.8</v>
      </c>
      <c r="M48" s="67">
        <v>23915.05</v>
      </c>
      <c r="N48" s="67">
        <v>959642.75</v>
      </c>
      <c r="O48" s="67">
        <v>0</v>
      </c>
      <c r="P48" s="67">
        <v>2298</v>
      </c>
      <c r="Q48" s="67">
        <v>10388.65</v>
      </c>
      <c r="R48" s="67">
        <v>488379.12</v>
      </c>
      <c r="S48" s="67">
        <v>263232.53000000003</v>
      </c>
      <c r="T48" s="67">
        <v>0</v>
      </c>
      <c r="U48" s="67">
        <v>28373.27</v>
      </c>
      <c r="V48" s="67">
        <v>96399</v>
      </c>
      <c r="W48" s="101">
        <v>1374485.3</v>
      </c>
      <c r="X48" s="66">
        <f>SUM(X49:X51)</f>
        <v>8530519.4100000001</v>
      </c>
    </row>
    <row r="49" spans="1:25" s="14" customFormat="1" ht="25" customHeight="1">
      <c r="A49" s="1"/>
      <c r="B49" s="63" t="s">
        <v>19</v>
      </c>
      <c r="C49" s="64"/>
      <c r="D49" s="36">
        <v>9040.0199999999895</v>
      </c>
      <c r="E49" s="36">
        <v>0</v>
      </c>
      <c r="F49" s="36">
        <v>4963.5400000000373</v>
      </c>
      <c r="G49" s="36">
        <v>6261.1999999999825</v>
      </c>
      <c r="H49" s="36">
        <v>4315.3900000000003</v>
      </c>
      <c r="I49" s="36">
        <v>2569.0999999999767</v>
      </c>
      <c r="J49" s="36">
        <v>0</v>
      </c>
      <c r="K49" s="36">
        <v>0</v>
      </c>
      <c r="L49" s="36">
        <v>26438</v>
      </c>
      <c r="M49" s="36">
        <v>23915.05</v>
      </c>
      <c r="N49" s="36">
        <v>3279.75</v>
      </c>
      <c r="O49" s="36">
        <v>0</v>
      </c>
      <c r="P49" s="36">
        <v>2298</v>
      </c>
      <c r="Q49" s="36">
        <v>0</v>
      </c>
      <c r="R49" s="36">
        <v>0</v>
      </c>
      <c r="S49" s="36">
        <v>439.53000000002794</v>
      </c>
      <c r="T49" s="36">
        <v>0</v>
      </c>
      <c r="U49" s="36">
        <v>44.279999999998836</v>
      </c>
      <c r="V49" s="36">
        <v>0</v>
      </c>
      <c r="W49" s="92">
        <v>13368.200000000419</v>
      </c>
      <c r="X49" s="64">
        <f>SUM(D49:$W49)</f>
        <v>96932.060000000434</v>
      </c>
    </row>
    <row r="50" spans="1:25" s="14" customFormat="1" ht="25" customHeight="1">
      <c r="A50" s="1"/>
      <c r="B50" s="63" t="s">
        <v>18</v>
      </c>
      <c r="C50" s="64"/>
      <c r="D50" s="36">
        <v>197105</v>
      </c>
      <c r="E50" s="36">
        <v>0</v>
      </c>
      <c r="F50" s="36">
        <v>3161030.61</v>
      </c>
      <c r="G50" s="36">
        <v>132136.92000000001</v>
      </c>
      <c r="H50" s="36">
        <v>711495.62</v>
      </c>
      <c r="I50" s="36">
        <v>435587.58</v>
      </c>
      <c r="J50" s="36">
        <v>0</v>
      </c>
      <c r="K50" s="36">
        <v>183338.55</v>
      </c>
      <c r="L50" s="36">
        <v>388999.8</v>
      </c>
      <c r="M50" s="36">
        <v>0</v>
      </c>
      <c r="N50" s="36">
        <v>956363</v>
      </c>
      <c r="O50" s="36">
        <v>0</v>
      </c>
      <c r="P50" s="36">
        <v>0</v>
      </c>
      <c r="Q50" s="36">
        <v>10388.65</v>
      </c>
      <c r="R50" s="36">
        <v>0</v>
      </c>
      <c r="S50" s="36">
        <v>262793</v>
      </c>
      <c r="T50" s="36">
        <v>0</v>
      </c>
      <c r="U50" s="36">
        <v>28328.99</v>
      </c>
      <c r="V50" s="36">
        <v>96399</v>
      </c>
      <c r="W50" s="92">
        <v>1361117.0999999996</v>
      </c>
      <c r="X50" s="64">
        <f>SUM(D50:$W50)</f>
        <v>7925083.8199999994</v>
      </c>
    </row>
    <row r="51" spans="1:25" s="14" customFormat="1" ht="25" customHeight="1">
      <c r="A51" s="1"/>
      <c r="B51" s="63" t="s">
        <v>17</v>
      </c>
      <c r="C51" s="64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20124.41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488379.12</v>
      </c>
      <c r="S51" s="36">
        <v>0</v>
      </c>
      <c r="T51" s="36">
        <v>0</v>
      </c>
      <c r="U51" s="36">
        <v>0</v>
      </c>
      <c r="V51" s="36">
        <v>0</v>
      </c>
      <c r="W51" s="92">
        <v>0</v>
      </c>
      <c r="X51" s="64">
        <f>SUM(D51:$W51)</f>
        <v>508503.52999999997</v>
      </c>
    </row>
    <row r="52" spans="1:25" s="18" customFormat="1" ht="25" customHeight="1">
      <c r="A52" s="1"/>
      <c r="B52" s="65" t="s">
        <v>16</v>
      </c>
      <c r="C52" s="66"/>
      <c r="D52" s="67">
        <v>39809.74</v>
      </c>
      <c r="E52" s="67">
        <v>17178.32</v>
      </c>
      <c r="F52" s="67">
        <v>16891.34</v>
      </c>
      <c r="G52" s="67">
        <v>131080.51999999999</v>
      </c>
      <c r="H52" s="67">
        <v>608205.66</v>
      </c>
      <c r="I52" s="67">
        <v>47076.380000000005</v>
      </c>
      <c r="J52" s="67">
        <v>42038.21</v>
      </c>
      <c r="K52" s="67">
        <v>3719.05</v>
      </c>
      <c r="L52" s="67">
        <v>16226.75</v>
      </c>
      <c r="M52" s="67">
        <v>567.6</v>
      </c>
      <c r="N52" s="67">
        <v>57351.92</v>
      </c>
      <c r="O52" s="67">
        <v>1827.45</v>
      </c>
      <c r="P52" s="67">
        <v>47103.5</v>
      </c>
      <c r="Q52" s="67">
        <v>13417.65</v>
      </c>
      <c r="R52" s="67">
        <v>34317.230000000003</v>
      </c>
      <c r="S52" s="67">
        <v>12996.06</v>
      </c>
      <c r="T52" s="67">
        <v>895.4</v>
      </c>
      <c r="U52" s="67">
        <v>719116.97999999986</v>
      </c>
      <c r="V52" s="67">
        <v>14412.94</v>
      </c>
      <c r="W52" s="101">
        <v>1278.3499999999999</v>
      </c>
      <c r="X52" s="66">
        <f>SUM(X53:X57)</f>
        <v>1825511.0499999998</v>
      </c>
    </row>
    <row r="53" spans="1:25" s="14" customFormat="1" ht="25" customHeight="1">
      <c r="A53" s="1"/>
      <c r="B53" s="40" t="s">
        <v>15</v>
      </c>
      <c r="C53" s="41"/>
      <c r="D53" s="42">
        <v>14781.210000000001</v>
      </c>
      <c r="E53" s="42">
        <v>16654.669999999998</v>
      </c>
      <c r="F53" s="42">
        <v>16250.29</v>
      </c>
      <c r="G53" s="42">
        <v>129995.87</v>
      </c>
      <c r="H53" s="42">
        <v>583478.03</v>
      </c>
      <c r="I53" s="42">
        <v>29415.86</v>
      </c>
      <c r="J53" s="42">
        <v>40367.089999999997</v>
      </c>
      <c r="K53" s="42">
        <v>2968.3</v>
      </c>
      <c r="L53" s="42">
        <v>14698.4</v>
      </c>
      <c r="M53" s="42">
        <v>0</v>
      </c>
      <c r="N53" s="42">
        <v>31275.05</v>
      </c>
      <c r="O53" s="42">
        <v>0</v>
      </c>
      <c r="P53" s="42">
        <v>46818.32</v>
      </c>
      <c r="Q53" s="42">
        <v>13375.25</v>
      </c>
      <c r="R53" s="42">
        <v>0</v>
      </c>
      <c r="S53" s="42">
        <v>955</v>
      </c>
      <c r="T53" s="42">
        <v>0</v>
      </c>
      <c r="U53" s="42">
        <v>31770.32</v>
      </c>
      <c r="V53" s="42">
        <v>165.82</v>
      </c>
      <c r="W53" s="94">
        <v>0</v>
      </c>
      <c r="X53" s="41">
        <f>SUM(D53:$W53)</f>
        <v>972969.48</v>
      </c>
    </row>
    <row r="54" spans="1:25" s="14" customFormat="1" ht="25" customHeight="1">
      <c r="A54" s="1"/>
      <c r="B54" s="40" t="s">
        <v>14</v>
      </c>
      <c r="C54" s="41"/>
      <c r="D54" s="42">
        <v>23077.18</v>
      </c>
      <c r="E54" s="42">
        <v>83.65</v>
      </c>
      <c r="F54" s="42">
        <v>21.25</v>
      </c>
      <c r="G54" s="42">
        <v>39.65</v>
      </c>
      <c r="H54" s="42">
        <v>48.15</v>
      </c>
      <c r="I54" s="42">
        <v>15685.52</v>
      </c>
      <c r="J54" s="42">
        <v>131.12</v>
      </c>
      <c r="K54" s="42">
        <v>46.75</v>
      </c>
      <c r="L54" s="42">
        <v>28.35</v>
      </c>
      <c r="M54" s="42">
        <v>15.6</v>
      </c>
      <c r="N54" s="42">
        <v>17359.39</v>
      </c>
      <c r="O54" s="42">
        <v>51.05</v>
      </c>
      <c r="P54" s="42">
        <v>4.2</v>
      </c>
      <c r="Q54" s="42">
        <v>42.4</v>
      </c>
      <c r="R54" s="42">
        <v>30148.080000000002</v>
      </c>
      <c r="S54" s="42">
        <v>11810.81</v>
      </c>
      <c r="T54" s="42">
        <v>28.4</v>
      </c>
      <c r="U54" s="42">
        <v>687182.15999999992</v>
      </c>
      <c r="V54" s="42">
        <v>14247.12</v>
      </c>
      <c r="W54" s="94">
        <v>28.35</v>
      </c>
      <c r="X54" s="41">
        <f>SUM(D54:$W54)</f>
        <v>800079.17999999993</v>
      </c>
      <c r="Y54" s="68"/>
    </row>
    <row r="55" spans="1:25" s="14" customFormat="1" ht="25" customHeight="1">
      <c r="A55" s="1"/>
      <c r="B55" s="40" t="s">
        <v>13</v>
      </c>
      <c r="C55" s="41"/>
      <c r="D55" s="42">
        <v>1951.35</v>
      </c>
      <c r="E55" s="42">
        <v>440</v>
      </c>
      <c r="F55" s="42">
        <v>619.79999999999995</v>
      </c>
      <c r="G55" s="42">
        <v>1045</v>
      </c>
      <c r="H55" s="42">
        <v>24679.480000000003</v>
      </c>
      <c r="I55" s="42">
        <v>1975</v>
      </c>
      <c r="J55" s="42">
        <v>1540</v>
      </c>
      <c r="K55" s="42">
        <v>704</v>
      </c>
      <c r="L55" s="42">
        <v>1500</v>
      </c>
      <c r="M55" s="42">
        <v>552</v>
      </c>
      <c r="N55" s="42">
        <v>8717.48</v>
      </c>
      <c r="O55" s="42">
        <v>1776.4</v>
      </c>
      <c r="P55" s="42">
        <v>280.98</v>
      </c>
      <c r="Q55" s="42">
        <v>0</v>
      </c>
      <c r="R55" s="42">
        <v>4169.1499999999996</v>
      </c>
      <c r="S55" s="42">
        <v>230.25</v>
      </c>
      <c r="T55" s="42">
        <v>867</v>
      </c>
      <c r="U55" s="42">
        <v>164.5</v>
      </c>
      <c r="V55" s="42">
        <v>0</v>
      </c>
      <c r="W55" s="94">
        <v>1250</v>
      </c>
      <c r="X55" s="41">
        <f>SUM(D55:$W55)</f>
        <v>52462.390000000007</v>
      </c>
    </row>
    <row r="56" spans="1:25" s="14" customFormat="1" ht="25" customHeight="1">
      <c r="A56" s="1"/>
      <c r="B56" s="40" t="s">
        <v>12</v>
      </c>
      <c r="C56" s="41"/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94">
        <v>0</v>
      </c>
      <c r="X56" s="41">
        <f>SUM(D56:$W56)</f>
        <v>0</v>
      </c>
    </row>
    <row r="57" spans="1:25" s="14" customFormat="1" ht="25" customHeight="1" thickBot="1">
      <c r="A57" s="1"/>
      <c r="B57" s="46" t="s">
        <v>11</v>
      </c>
      <c r="C57" s="47"/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96">
        <v>0</v>
      </c>
      <c r="X57" s="47">
        <f>SUM(D57:$W57)</f>
        <v>0</v>
      </c>
    </row>
    <row r="58" spans="1:25" s="6" customFormat="1" ht="25" customHeight="1">
      <c r="A58" s="1"/>
      <c r="B58" s="69"/>
      <c r="W58" s="102"/>
    </row>
    <row r="59" spans="1:25" s="6" customFormat="1" ht="25" customHeight="1" thickBot="1">
      <c r="A59" s="1"/>
      <c r="B59" s="6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102"/>
    </row>
    <row r="60" spans="1:25" s="6" customFormat="1" ht="25" customHeight="1">
      <c r="A60" s="1"/>
      <c r="B60" s="2" t="s">
        <v>10</v>
      </c>
      <c r="C60" s="70" t="s">
        <v>57</v>
      </c>
      <c r="D60" s="4">
        <v>42492</v>
      </c>
      <c r="E60" s="4">
        <v>42493</v>
      </c>
      <c r="F60" s="4">
        <v>42494</v>
      </c>
      <c r="G60" s="4">
        <v>42495</v>
      </c>
      <c r="H60" s="4">
        <v>42496</v>
      </c>
      <c r="I60" s="4">
        <v>42499</v>
      </c>
      <c r="J60" s="4">
        <v>42500</v>
      </c>
      <c r="K60" s="4">
        <v>42501</v>
      </c>
      <c r="L60" s="4">
        <v>42502</v>
      </c>
      <c r="M60" s="4">
        <v>42503</v>
      </c>
      <c r="N60" s="4">
        <v>42506</v>
      </c>
      <c r="O60" s="4">
        <v>42507</v>
      </c>
      <c r="P60" s="4">
        <v>42508</v>
      </c>
      <c r="Q60" s="4">
        <v>42509</v>
      </c>
      <c r="R60" s="4">
        <v>42510</v>
      </c>
      <c r="S60" s="4">
        <v>42513</v>
      </c>
      <c r="T60" s="4">
        <v>42514</v>
      </c>
      <c r="U60" s="4">
        <v>42515</v>
      </c>
      <c r="V60" s="4">
        <v>42517</v>
      </c>
      <c r="W60" s="5">
        <v>42520</v>
      </c>
      <c r="X60" s="3" t="s">
        <v>57</v>
      </c>
    </row>
    <row r="61" spans="1:25" s="6" customFormat="1" ht="25" customHeight="1">
      <c r="A61" s="1"/>
      <c r="B61" s="7">
        <v>42491</v>
      </c>
      <c r="C61" s="71" t="s">
        <v>59</v>
      </c>
      <c r="D61" s="9" t="s">
        <v>66</v>
      </c>
      <c r="E61" s="9" t="s">
        <v>61</v>
      </c>
      <c r="F61" s="9" t="s">
        <v>67</v>
      </c>
      <c r="G61" s="9" t="s">
        <v>68</v>
      </c>
      <c r="H61" s="9" t="s">
        <v>69</v>
      </c>
      <c r="I61" s="9" t="s">
        <v>66</v>
      </c>
      <c r="J61" s="9" t="s">
        <v>61</v>
      </c>
      <c r="K61" s="9" t="s">
        <v>67</v>
      </c>
      <c r="L61" s="9" t="s">
        <v>68</v>
      </c>
      <c r="M61" s="9" t="s">
        <v>69</v>
      </c>
      <c r="N61" s="9" t="s">
        <v>66</v>
      </c>
      <c r="O61" s="9" t="s">
        <v>61</v>
      </c>
      <c r="P61" s="9" t="s">
        <v>67</v>
      </c>
      <c r="Q61" s="9" t="s">
        <v>68</v>
      </c>
      <c r="R61" s="9" t="s">
        <v>69</v>
      </c>
      <c r="S61" s="9" t="s">
        <v>66</v>
      </c>
      <c r="T61" s="9" t="s">
        <v>61</v>
      </c>
      <c r="U61" s="9" t="s">
        <v>67</v>
      </c>
      <c r="V61" s="9" t="s">
        <v>69</v>
      </c>
      <c r="W61" s="10" t="s">
        <v>66</v>
      </c>
      <c r="X61" s="8" t="s">
        <v>64</v>
      </c>
    </row>
    <row r="62" spans="1:25" s="14" customFormat="1" ht="25" customHeight="1" thickBot="1">
      <c r="A62" s="1"/>
      <c r="B62" s="11"/>
      <c r="C62" s="72">
        <v>42461</v>
      </c>
      <c r="D62" s="104" t="s">
        <v>62</v>
      </c>
      <c r="E62" s="104" t="s">
        <v>62</v>
      </c>
      <c r="F62" s="104" t="s">
        <v>62</v>
      </c>
      <c r="G62" s="104" t="s">
        <v>62</v>
      </c>
      <c r="H62" s="104" t="s">
        <v>62</v>
      </c>
      <c r="I62" s="104" t="s">
        <v>62</v>
      </c>
      <c r="J62" s="104" t="s">
        <v>62</v>
      </c>
      <c r="K62" s="104" t="s">
        <v>62</v>
      </c>
      <c r="L62" s="104" t="s">
        <v>62</v>
      </c>
      <c r="M62" s="104" t="s">
        <v>62</v>
      </c>
      <c r="N62" s="104" t="s">
        <v>62</v>
      </c>
      <c r="O62" s="104" t="s">
        <v>62</v>
      </c>
      <c r="P62" s="104" t="s">
        <v>62</v>
      </c>
      <c r="Q62" s="104" t="s">
        <v>62</v>
      </c>
      <c r="R62" s="104" t="s">
        <v>62</v>
      </c>
      <c r="S62" s="104" t="s">
        <v>62</v>
      </c>
      <c r="T62" s="104" t="s">
        <v>62</v>
      </c>
      <c r="U62" s="104" t="s">
        <v>62</v>
      </c>
      <c r="V62" s="104" t="s">
        <v>62</v>
      </c>
      <c r="W62" s="104" t="s">
        <v>62</v>
      </c>
      <c r="X62" s="13">
        <f>X3</f>
        <v>42520</v>
      </c>
    </row>
    <row r="63" spans="1:25" s="18" customFormat="1" ht="25" customHeight="1">
      <c r="A63" s="1"/>
      <c r="B63" s="15" t="s">
        <v>9</v>
      </c>
      <c r="C63" s="26"/>
      <c r="D63" s="17">
        <v>324895.9199999976</v>
      </c>
      <c r="E63" s="17">
        <v>324989.4899999976</v>
      </c>
      <c r="F63" s="17">
        <v>333407.96999999759</v>
      </c>
      <c r="G63" s="17">
        <v>333455.46999999759</v>
      </c>
      <c r="H63" s="17">
        <v>333338.61999999761</v>
      </c>
      <c r="I63" s="17">
        <v>320471.59999999759</v>
      </c>
      <c r="J63" s="17">
        <v>320595.84999999759</v>
      </c>
      <c r="K63" s="17">
        <v>320874.06999999756</v>
      </c>
      <c r="L63" s="17">
        <v>320957.14999999758</v>
      </c>
      <c r="M63" s="17">
        <v>321048.70999999758</v>
      </c>
      <c r="N63" s="17">
        <v>321161.94999999757</v>
      </c>
      <c r="O63" s="17">
        <v>322379.20999999758</v>
      </c>
      <c r="P63" s="17">
        <v>322503.56999999756</v>
      </c>
      <c r="Q63" s="17">
        <v>322637.41999999754</v>
      </c>
      <c r="R63" s="17">
        <v>321747.64999999752</v>
      </c>
      <c r="S63" s="17">
        <v>187323.48999999755</v>
      </c>
      <c r="T63" s="17">
        <v>187835.29999999754</v>
      </c>
      <c r="U63" s="17">
        <v>188397.88999999754</v>
      </c>
      <c r="V63" s="17">
        <v>2705093.0199999972</v>
      </c>
      <c r="W63" s="86">
        <v>2705427.3499999973</v>
      </c>
      <c r="X63" s="26">
        <f>C64</f>
        <v>324895.9199999976</v>
      </c>
    </row>
    <row r="64" spans="1:25" s="18" customFormat="1" ht="25" customHeight="1" thickBot="1">
      <c r="A64" s="1"/>
      <c r="B64" s="19" t="s">
        <v>8</v>
      </c>
      <c r="C64" s="73">
        <v>324895.9199999976</v>
      </c>
      <c r="D64" s="21">
        <v>324989.4899999976</v>
      </c>
      <c r="E64" s="21">
        <v>333407.96999999759</v>
      </c>
      <c r="F64" s="21">
        <v>333455.46999999759</v>
      </c>
      <c r="G64" s="21">
        <v>333338.61999999761</v>
      </c>
      <c r="H64" s="21">
        <v>320471.59999999759</v>
      </c>
      <c r="I64" s="21">
        <v>320595.84999999759</v>
      </c>
      <c r="J64" s="21">
        <v>320874.06999999756</v>
      </c>
      <c r="K64" s="21">
        <v>320957.14999999758</v>
      </c>
      <c r="L64" s="21">
        <v>321048.70999999758</v>
      </c>
      <c r="M64" s="21">
        <v>321161.94999999757</v>
      </c>
      <c r="N64" s="21">
        <v>322379.20999999758</v>
      </c>
      <c r="O64" s="21">
        <v>322503.56999999756</v>
      </c>
      <c r="P64" s="21">
        <v>322637.41999999754</v>
      </c>
      <c r="Q64" s="21">
        <v>321747.64999999752</v>
      </c>
      <c r="R64" s="21">
        <v>187323.48999999755</v>
      </c>
      <c r="S64" s="21">
        <v>187835.29999999754</v>
      </c>
      <c r="T64" s="21">
        <v>188397.88999999754</v>
      </c>
      <c r="U64" s="21">
        <v>2705093.0199999972</v>
      </c>
      <c r="V64" s="21">
        <v>2705427.3499999973</v>
      </c>
      <c r="W64" s="87">
        <v>335903.8499999973</v>
      </c>
      <c r="X64" s="73">
        <f>X63+X66-X70</f>
        <v>335903.84999999776</v>
      </c>
    </row>
    <row r="65" spans="1:25" s="6" customFormat="1" ht="25" customHeight="1" thickBot="1">
      <c r="A65" s="1"/>
      <c r="B65" s="61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92"/>
      <c r="X65" s="74"/>
    </row>
    <row r="66" spans="1:25" s="18" customFormat="1" ht="25" customHeight="1">
      <c r="A66" s="1"/>
      <c r="B66" s="37" t="s">
        <v>7</v>
      </c>
      <c r="C66" s="38"/>
      <c r="D66" s="39">
        <v>93.57</v>
      </c>
      <c r="E66" s="39">
        <v>8418.48</v>
      </c>
      <c r="F66" s="39">
        <v>47.5</v>
      </c>
      <c r="G66" s="39">
        <v>323.14</v>
      </c>
      <c r="H66" s="39">
        <v>57.98</v>
      </c>
      <c r="I66" s="39">
        <v>124.25</v>
      </c>
      <c r="J66" s="39">
        <v>278.22000000000003</v>
      </c>
      <c r="K66" s="39">
        <v>83.08</v>
      </c>
      <c r="L66" s="39">
        <v>91.56</v>
      </c>
      <c r="M66" s="39">
        <v>113.24</v>
      </c>
      <c r="N66" s="39">
        <v>1217.26</v>
      </c>
      <c r="O66" s="39">
        <v>124.36</v>
      </c>
      <c r="P66" s="39">
        <v>133.85</v>
      </c>
      <c r="Q66" s="39">
        <v>758.04</v>
      </c>
      <c r="R66" s="39">
        <v>2148.9</v>
      </c>
      <c r="S66" s="39">
        <v>511.81</v>
      </c>
      <c r="T66" s="39">
        <v>562.59</v>
      </c>
      <c r="U66" s="39">
        <v>2516695.13</v>
      </c>
      <c r="V66" s="39">
        <v>334.33</v>
      </c>
      <c r="W66" s="93">
        <v>353.27</v>
      </c>
      <c r="X66" s="38">
        <f>SUM(X67:X68)</f>
        <v>2532470.56</v>
      </c>
    </row>
    <row r="67" spans="1:25" s="14" customFormat="1" ht="25" customHeight="1">
      <c r="A67" s="1"/>
      <c r="B67" s="40" t="s">
        <v>6</v>
      </c>
      <c r="C67" s="41"/>
      <c r="D67" s="42">
        <v>93.57</v>
      </c>
      <c r="E67" s="42">
        <v>8418.48</v>
      </c>
      <c r="F67" s="42">
        <v>47.5</v>
      </c>
      <c r="G67" s="42">
        <v>323.14</v>
      </c>
      <c r="H67" s="42">
        <v>57.98</v>
      </c>
      <c r="I67" s="42">
        <v>124.25</v>
      </c>
      <c r="J67" s="42">
        <v>278.22000000000003</v>
      </c>
      <c r="K67" s="42">
        <v>83.08</v>
      </c>
      <c r="L67" s="42">
        <v>91.56</v>
      </c>
      <c r="M67" s="42">
        <v>113.24</v>
      </c>
      <c r="N67" s="42">
        <v>1217.26</v>
      </c>
      <c r="O67" s="42">
        <v>124.36</v>
      </c>
      <c r="P67" s="42">
        <v>133.85</v>
      </c>
      <c r="Q67" s="42">
        <v>758.04</v>
      </c>
      <c r="R67" s="42">
        <v>2148.9</v>
      </c>
      <c r="S67" s="42">
        <v>511.81</v>
      </c>
      <c r="T67" s="42">
        <v>562.59</v>
      </c>
      <c r="U67" s="42">
        <v>0</v>
      </c>
      <c r="V67" s="42">
        <v>334.33</v>
      </c>
      <c r="W67" s="94">
        <v>353.27</v>
      </c>
      <c r="X67" s="64">
        <f>SUM(D67:$W67)</f>
        <v>15775.429999999998</v>
      </c>
    </row>
    <row r="68" spans="1:25" s="14" customFormat="1" ht="25" customHeight="1" thickBot="1">
      <c r="A68" s="1"/>
      <c r="B68" s="46" t="s">
        <v>5</v>
      </c>
      <c r="C68" s="47"/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2516695.13</v>
      </c>
      <c r="V68" s="48">
        <v>0</v>
      </c>
      <c r="W68" s="96">
        <v>0</v>
      </c>
      <c r="X68" s="75">
        <f>SUM(D68:$W68)</f>
        <v>2516695.13</v>
      </c>
    </row>
    <row r="69" spans="1:25" s="78" customFormat="1" ht="25" customHeight="1" thickBot="1">
      <c r="A69" s="1"/>
      <c r="B69" s="22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88"/>
      <c r="X69" s="77"/>
    </row>
    <row r="70" spans="1:25" s="18" customFormat="1" ht="25" customHeight="1" thickBot="1">
      <c r="A70" s="1"/>
      <c r="B70" s="58" t="s">
        <v>4</v>
      </c>
      <c r="C70" s="59"/>
      <c r="D70" s="60">
        <v>0</v>
      </c>
      <c r="E70" s="60">
        <v>0</v>
      </c>
      <c r="F70" s="60">
        <v>0</v>
      </c>
      <c r="G70" s="60">
        <v>439.99</v>
      </c>
      <c r="H70" s="60">
        <v>12925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1647.81</v>
      </c>
      <c r="R70" s="60">
        <v>136573.06</v>
      </c>
      <c r="S70" s="60">
        <v>0</v>
      </c>
      <c r="T70" s="60">
        <v>0</v>
      </c>
      <c r="U70" s="60">
        <v>0</v>
      </c>
      <c r="V70" s="60">
        <v>0</v>
      </c>
      <c r="W70" s="99">
        <v>2369876.77</v>
      </c>
      <c r="X70" s="59">
        <f>X72</f>
        <v>2521462.63</v>
      </c>
    </row>
    <row r="71" spans="1:25" s="78" customFormat="1" ht="25" customHeight="1" thickBot="1">
      <c r="A71" s="1"/>
      <c r="B71" s="22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88"/>
      <c r="X71" s="77"/>
    </row>
    <row r="72" spans="1:25" s="18" customFormat="1" ht="25" customHeight="1">
      <c r="A72" s="1"/>
      <c r="B72" s="37" t="s">
        <v>3</v>
      </c>
      <c r="C72" s="38"/>
      <c r="D72" s="39">
        <v>0</v>
      </c>
      <c r="E72" s="39">
        <v>0</v>
      </c>
      <c r="F72" s="39">
        <v>0</v>
      </c>
      <c r="G72" s="39">
        <v>439.99</v>
      </c>
      <c r="H72" s="39">
        <v>12925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1647.81</v>
      </c>
      <c r="R72" s="39">
        <v>136573.06</v>
      </c>
      <c r="S72" s="39">
        <v>0</v>
      </c>
      <c r="T72" s="39">
        <v>0</v>
      </c>
      <c r="U72" s="39">
        <v>0</v>
      </c>
      <c r="V72" s="39">
        <v>0</v>
      </c>
      <c r="W72" s="93">
        <v>2369876.77</v>
      </c>
      <c r="X72" s="38">
        <f>SUM(X73:X75)</f>
        <v>2521462.63</v>
      </c>
    </row>
    <row r="73" spans="1:25" s="14" customFormat="1" ht="25" customHeight="1">
      <c r="A73" s="1"/>
      <c r="B73" s="63" t="s">
        <v>2</v>
      </c>
      <c r="C73" s="64"/>
      <c r="D73" s="36">
        <v>0</v>
      </c>
      <c r="E73" s="36">
        <v>0</v>
      </c>
      <c r="F73" s="36">
        <v>0</v>
      </c>
      <c r="G73" s="36">
        <v>439.99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1647.81</v>
      </c>
      <c r="R73" s="36">
        <v>5053.57</v>
      </c>
      <c r="S73" s="36">
        <v>0</v>
      </c>
      <c r="T73" s="36">
        <v>0</v>
      </c>
      <c r="U73" s="36">
        <v>0</v>
      </c>
      <c r="V73" s="36">
        <v>0</v>
      </c>
      <c r="W73" s="92">
        <v>2369876.77</v>
      </c>
      <c r="X73" s="64">
        <f>SUM(D73:$W73)</f>
        <v>2377018.14</v>
      </c>
    </row>
    <row r="74" spans="1:25" s="14" customFormat="1" ht="25" customHeight="1">
      <c r="A74" s="1"/>
      <c r="B74" s="63" t="s">
        <v>1</v>
      </c>
      <c r="C74" s="64"/>
      <c r="D74" s="36">
        <v>0</v>
      </c>
      <c r="E74" s="36">
        <v>0</v>
      </c>
      <c r="F74" s="36">
        <v>0</v>
      </c>
      <c r="G74" s="36">
        <v>0</v>
      </c>
      <c r="H74" s="36">
        <v>12925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131519.49</v>
      </c>
      <c r="S74" s="36">
        <v>0</v>
      </c>
      <c r="T74" s="36">
        <v>0</v>
      </c>
      <c r="U74" s="36">
        <v>0</v>
      </c>
      <c r="V74" s="36">
        <v>0</v>
      </c>
      <c r="W74" s="92">
        <v>0</v>
      </c>
      <c r="X74" s="64">
        <f>SUM(D74:$W74)</f>
        <v>144444.49</v>
      </c>
      <c r="Y74" s="68"/>
    </row>
    <row r="75" spans="1:25" s="14" customFormat="1" ht="25" customHeight="1" thickBot="1">
      <c r="A75" s="1"/>
      <c r="B75" s="79" t="s">
        <v>0</v>
      </c>
      <c r="C75" s="75"/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103">
        <v>0</v>
      </c>
      <c r="X75" s="75">
        <f>SUM(D75:$W75)</f>
        <v>0</v>
      </c>
    </row>
    <row r="76" spans="1:25" ht="25" customHeight="1">
      <c r="B76" s="81">
        <v>42495.613073263892</v>
      </c>
    </row>
    <row r="77" spans="1:25" s="14" customFormat="1" ht="20.05" customHeight="1">
      <c r="A77" s="1"/>
      <c r="B77" s="83"/>
      <c r="C77" s="82"/>
      <c r="X77" s="84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2016-05-31T13:43:42Z</dcterms:modified>
</cp:coreProperties>
</file>