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30" yWindow="135" windowWidth="18930" windowHeight="8565"/>
  </bookViews>
  <sheets>
    <sheet name="Sistema" sheetId="1" r:id="rId1"/>
  </sheets>
  <definedNames>
    <definedName name="_xlnm._FilterDatabase" localSheetId="0" hidden="1">Sistema!$A$1:$A$118</definedName>
    <definedName name="_xlnm.Print_Area" localSheetId="0">Sistema!$C$1:$AB$86</definedName>
  </definedNames>
  <calcPr calcId="125725"/>
</workbook>
</file>

<file path=xl/calcChain.xml><?xml version="1.0" encoding="utf-8"?>
<calcChain xmlns="http://schemas.openxmlformats.org/spreadsheetml/2006/main">
  <c r="AB12" i="1"/>
  <c r="AB11"/>
  <c r="AB9"/>
  <c r="AB8"/>
  <c r="C86"/>
  <c r="AB58"/>
  <c r="AB57"/>
  <c r="AB56"/>
  <c r="AB55"/>
  <c r="AB54"/>
  <c r="AB52"/>
  <c r="AB51"/>
  <c r="AB50"/>
  <c r="AB48"/>
  <c r="AB47"/>
  <c r="AB43"/>
  <c r="AB42"/>
  <c r="AB41"/>
  <c r="AB40"/>
  <c r="AB39"/>
  <c r="AB38"/>
  <c r="AB37"/>
  <c r="AB36"/>
  <c r="AB35"/>
  <c r="AB34"/>
  <c r="AB32"/>
  <c r="AB31"/>
  <c r="AB30"/>
  <c r="AB29"/>
  <c r="AB28"/>
  <c r="AB27"/>
  <c r="AB26"/>
  <c r="AB25"/>
  <c r="AB21"/>
  <c r="AB19"/>
  <c r="AB18"/>
  <c r="AB17"/>
  <c r="AB16"/>
  <c r="AB10"/>
  <c r="AB4"/>
  <c r="AB3"/>
  <c r="AB49" l="1"/>
  <c r="AB68"/>
  <c r="AB67"/>
  <c r="AB72"/>
  <c r="AB46"/>
  <c r="AB59"/>
  <c r="AB70"/>
  <c r="AB33"/>
  <c r="AB53"/>
  <c r="AB69"/>
  <c r="AB75"/>
  <c r="AB73"/>
  <c r="AB45" l="1"/>
  <c r="AB24"/>
  <c r="AB23" l="1"/>
  <c r="AB80" l="1"/>
  <c r="AB83"/>
  <c r="AB78"/>
  <c r="AB84"/>
  <c r="AB82"/>
  <c r="AB81"/>
  <c r="AB79"/>
  <c r="AB65" l="1"/>
  <c r="AB14" s="1"/>
  <c r="AB77"/>
  <c r="AB6" s="1"/>
  <c r="AB62" l="1"/>
  <c r="AB74" l="1"/>
  <c r="AB64"/>
  <c r="AB71"/>
  <c r="AB63"/>
  <c r="AB66"/>
  <c r="AB61" l="1"/>
  <c r="AB5" s="1"/>
</calcChain>
</file>

<file path=xl/comments1.xml><?xml version="1.0" encoding="utf-8"?>
<comments xmlns="http://schemas.openxmlformats.org/spreadsheetml/2006/main">
  <authors>
    <author>Sptrans</author>
  </authors>
  <commentList>
    <comment ref="AA58" authorId="0">
      <text>
        <r>
          <rPr>
            <b/>
            <sz val="9"/>
            <color rgb="FF000000"/>
            <rFont val="Tahoma"/>
            <family val="2"/>
          </rPr>
          <t>1.000.000
EMTU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A74" authorId="0">
      <text>
        <r>
          <rPr>
            <b/>
            <sz val="9"/>
            <color rgb="FF000000"/>
            <rFont val="Tahoma"/>
            <family val="2"/>
          </rPr>
          <t>1.000.000
EMTU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<sst xmlns="http://schemas.openxmlformats.org/spreadsheetml/2006/main" count="147" uniqueCount="72">
  <si>
    <t>SISTEMA TRANSPORTE</t>
  </si>
  <si>
    <t>Total</t>
  </si>
  <si>
    <t>COLETIVO URBANO</t>
  </si>
  <si>
    <t>Final</t>
  </si>
  <si>
    <t>Real</t>
  </si>
  <si>
    <t>SISTEMA -  SALDO INICIAL</t>
  </si>
  <si>
    <t>SISTEMA - SALDO FINAL</t>
  </si>
  <si>
    <t>SISTEMA - SALDO À PAGAR</t>
  </si>
  <si>
    <t xml:space="preserve">5020-2 - (Banco Brasil)  </t>
  </si>
  <si>
    <t xml:space="preserve">5019-9 - (Banco Brasil)  </t>
  </si>
  <si>
    <t xml:space="preserve">1-6 - (Caixa Econômica)  </t>
  </si>
  <si>
    <t xml:space="preserve">2-4 - (Caixa Econômica)  </t>
  </si>
  <si>
    <t xml:space="preserve">81-4 - (Caixa Econômica)  </t>
  </si>
  <si>
    <t xml:space="preserve">MULTAS - SALDO FINAL     </t>
  </si>
  <si>
    <t xml:space="preserve">MULTAS - GESTÃO FINANCEIRA </t>
  </si>
  <si>
    <t>MULTAS - Receita -  Diversas e Financeiras</t>
  </si>
  <si>
    <t>MULTAS - Saídas (Transcooper)</t>
  </si>
  <si>
    <t>MULTAS - Saídas (Tarifas/Penhora/Bloqueio Judicial)</t>
  </si>
  <si>
    <t xml:space="preserve">GESTÃO ACUMULADO - EMPRÉSTIMO/DEVOLUÇÃO </t>
  </si>
  <si>
    <t xml:space="preserve">TOTAL RECEITA </t>
  </si>
  <si>
    <t>Receita - Venda de Crédito Eletrônico</t>
  </si>
  <si>
    <t>A</t>
  </si>
  <si>
    <t>Crédito Postos (c/c 5019-9)</t>
  </si>
  <si>
    <t>Outros-XVN/Funap/EMTU (c/c 5020-2)</t>
  </si>
  <si>
    <t>Créditos LOJAS (c/c 1-6 Dinheiro Dia)</t>
  </si>
  <si>
    <t>Créditos LOTÉRICAS (c/c 1-6 Dinheiro Dia)</t>
  </si>
  <si>
    <t>Créditos MULTICONTA(c/c 1-6 DINHEIRO Dia)</t>
  </si>
  <si>
    <t>CréditosMULTICONTA (c/c 1-6 TED Dia Seguinte)</t>
  </si>
  <si>
    <t>Créditos LOJA VIRTUAL (c/c 2-4 Ted Dia Seguinte)</t>
  </si>
  <si>
    <t>Créditos WEB (c/c 81-4 Ted Dia Seguinte)</t>
  </si>
  <si>
    <t>Receita -  Diversas e Financeiras</t>
  </si>
  <si>
    <t>Receitas Financeiras</t>
  </si>
  <si>
    <t>Royal Bus (Viação Jundiaiense)</t>
  </si>
  <si>
    <t>Zona Azul</t>
  </si>
  <si>
    <t>Outras</t>
  </si>
  <si>
    <t>Alugueis Diversos - Exploração Terminais</t>
  </si>
  <si>
    <t>Gerenc. e Operação Bilhet. Eletrôn. (SBE)</t>
  </si>
  <si>
    <t>Reembolso Paese</t>
  </si>
  <si>
    <t xml:space="preserve">Serviços Especiais -  U S P </t>
  </si>
  <si>
    <t>Recurso PMSP - Transp.Pess.Deficiencia Mobil. Reduzida</t>
  </si>
  <si>
    <t>Recurso PMSP - Compensações Tarifarias Sistema Onibus</t>
  </si>
  <si>
    <t>TOTAL VENCIMENTO DO DIA</t>
  </si>
  <si>
    <t xml:space="preserve">Remuneração Subsistema Estrutural </t>
  </si>
  <si>
    <t xml:space="preserve">Remuneração Subsistema Local </t>
  </si>
  <si>
    <t xml:space="preserve">Frota Pública </t>
  </si>
  <si>
    <t>731/733</t>
  </si>
  <si>
    <t xml:space="preserve">Transferência Resam </t>
  </si>
  <si>
    <t>Spurbanos (Rede Comerc. + Terminais Urbanos)</t>
  </si>
  <si>
    <t>727/714</t>
  </si>
  <si>
    <t>Comercialização Rede Complementar</t>
  </si>
  <si>
    <t>Remuneração Subsistema Estrutural  Paese</t>
  </si>
  <si>
    <t>X</t>
  </si>
  <si>
    <t>Comercialização - CEF</t>
  </si>
  <si>
    <t>728/739</t>
  </si>
  <si>
    <t>Gerenc.Créd.Eletr.(TX. Ger. Paese)</t>
  </si>
  <si>
    <t>Bilhete Único sem Cadastro</t>
  </si>
  <si>
    <t xml:space="preserve">Energia de Tração   </t>
  </si>
  <si>
    <t>730/713/716/718/738</t>
  </si>
  <si>
    <t>Despesas Gerais - Diversas</t>
  </si>
  <si>
    <t>713/718/215</t>
  </si>
  <si>
    <t>Despesas Gerais - R A T E I O</t>
  </si>
  <si>
    <t xml:space="preserve">Despesas Gerais - Penhora / Bloqueio Judicial </t>
  </si>
  <si>
    <t>TOTAL PAGAMENTO REALIZADO</t>
  </si>
  <si>
    <t xml:space="preserve">Gerenc.Crédito Eletrônico Paese </t>
  </si>
  <si>
    <t>713/215</t>
  </si>
  <si>
    <t>DÍVIDA ACUMULADA</t>
  </si>
  <si>
    <t>Frota Pública</t>
  </si>
  <si>
    <t>qua</t>
  </si>
  <si>
    <t>qui</t>
  </si>
  <si>
    <t>sex</t>
  </si>
  <si>
    <t>seg</t>
  </si>
  <si>
    <t>ter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</si>
</sst>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[$-416]mmmm\-yy;@"/>
    <numFmt numFmtId="165" formatCode="[$-416]mmmm\-yyyy;@"/>
    <numFmt numFmtId="166" formatCode="dd/mm;@"/>
    <numFmt numFmtId="167" formatCode="_(* #,##0_);[Red]_(* \(#,##0\);_(* &quot;-&quot;??_);_(@_)"/>
    <numFmt numFmtId="168" formatCode="#,##0;[Red]#,##0"/>
    <numFmt numFmtId="169" formatCode="_(* #.0\,##0_);_(* \(#.0\,##0\);_(* &quot;-&quot;??_);_(@_)"/>
  </numFmts>
  <fonts count="11">
    <font>
      <sz val="10"/>
      <name val="Arial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2"/>
      <color rgb="FF00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C000"/>
        <bgColor rgb="FF000000"/>
      </patternFill>
    </fill>
  </fills>
  <borders count="16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8">
    <xf numFmtId="0" fontId="0" fillId="0" borderId="0"/>
    <xf numFmtId="0" fontId="4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36">
    <xf numFmtId="0" fontId="0" fillId="0" borderId="0" xfId="0"/>
    <xf numFmtId="0" fontId="5" fillId="2" borderId="0" xfId="1" applyFont="1" applyFill="1" applyBorder="1" applyProtection="1"/>
    <xf numFmtId="0" fontId="5" fillId="2" borderId="0" xfId="2" applyFont="1" applyFill="1" applyBorder="1" applyAlignment="1">
      <alignment horizontal="right"/>
    </xf>
    <xf numFmtId="164" fontId="5" fillId="2" borderId="2" xfId="3" applyNumberFormat="1" applyFont="1" applyFill="1" applyBorder="1" applyAlignment="1" applyProtection="1">
      <alignment horizontal="right" vertical="center"/>
    </xf>
    <xf numFmtId="14" fontId="1" fillId="2" borderId="0" xfId="1" applyNumberFormat="1" applyFont="1" applyFill="1" applyAlignment="1" applyProtection="1">
      <alignment horizontal="right" vertical="center"/>
    </xf>
    <xf numFmtId="0" fontId="1" fillId="0" borderId="0" xfId="2" applyFont="1"/>
    <xf numFmtId="164" fontId="5" fillId="2" borderId="3" xfId="3" applyNumberFormat="1" applyFont="1" applyFill="1" applyBorder="1" applyAlignment="1" applyProtection="1">
      <alignment horizontal="right" vertical="center"/>
    </xf>
    <xf numFmtId="166" fontId="1" fillId="2" borderId="0" xfId="1" applyNumberFormat="1" applyFont="1" applyFill="1" applyAlignment="1" applyProtection="1">
      <alignment horizontal="right" vertical="center"/>
    </xf>
    <xf numFmtId="0" fontId="5" fillId="2" borderId="0" xfId="1" applyFont="1" applyFill="1" applyProtection="1"/>
    <xf numFmtId="165" fontId="5" fillId="2" borderId="6" xfId="3" applyNumberFormat="1" applyFont="1" applyFill="1" applyBorder="1" applyAlignment="1" applyProtection="1">
      <alignment horizontal="right" vertical="center"/>
    </xf>
    <xf numFmtId="38" fontId="6" fillId="3" borderId="0" xfId="1" applyNumberFormat="1" applyFont="1" applyFill="1" applyBorder="1" applyAlignment="1" applyProtection="1">
      <alignment horizontal="right" vertical="center"/>
    </xf>
    <xf numFmtId="0" fontId="6" fillId="2" borderId="0" xfId="1" applyFont="1" applyFill="1" applyAlignment="1" applyProtection="1">
      <alignment horizontal="left"/>
    </xf>
    <xf numFmtId="0" fontId="5" fillId="2" borderId="7" xfId="1" applyFont="1" applyFill="1" applyBorder="1" applyAlignment="1" applyProtection="1">
      <alignment horizontal="left"/>
    </xf>
    <xf numFmtId="0" fontId="5" fillId="2" borderId="8" xfId="1" applyFont="1" applyFill="1" applyBorder="1" applyAlignment="1" applyProtection="1">
      <alignment horizontal="center"/>
    </xf>
    <xf numFmtId="167" fontId="5" fillId="2" borderId="2" xfId="1" quotePrefix="1" applyNumberFormat="1" applyFont="1" applyFill="1" applyBorder="1" applyAlignment="1" applyProtection="1">
      <alignment horizontal="right"/>
    </xf>
    <xf numFmtId="168" fontId="5" fillId="2" borderId="9" xfId="1" applyNumberFormat="1" applyFont="1" applyFill="1" applyBorder="1" applyAlignment="1" applyProtection="1">
      <alignment horizontal="right"/>
    </xf>
    <xf numFmtId="167" fontId="5" fillId="2" borderId="9" xfId="1" applyNumberFormat="1" applyFont="1" applyFill="1" applyBorder="1" applyAlignment="1" applyProtection="1">
      <alignment horizontal="right"/>
    </xf>
    <xf numFmtId="0" fontId="5" fillId="0" borderId="0" xfId="1" applyFont="1" applyBorder="1" applyProtection="1"/>
    <xf numFmtId="169" fontId="5" fillId="4" borderId="10" xfId="3" applyNumberFormat="1" applyFont="1" applyFill="1" applyBorder="1" applyAlignment="1" applyProtection="1">
      <alignment horizontal="left"/>
    </xf>
    <xf numFmtId="169" fontId="5" fillId="4" borderId="1" xfId="3" applyNumberFormat="1" applyFont="1" applyFill="1" applyBorder="1" applyAlignment="1" applyProtection="1">
      <alignment horizontal="center"/>
    </xf>
    <xf numFmtId="167" fontId="5" fillId="4" borderId="3" xfId="3" applyNumberFormat="1" applyFont="1" applyFill="1" applyBorder="1" applyAlignment="1" applyProtection="1">
      <alignment horizontal="right"/>
    </xf>
    <xf numFmtId="167" fontId="5" fillId="4" borderId="0" xfId="3" applyNumberFormat="1" applyFont="1" applyFill="1" applyBorder="1" applyAlignment="1" applyProtection="1">
      <alignment horizontal="right"/>
    </xf>
    <xf numFmtId="167" fontId="5" fillId="2" borderId="3" xfId="3" applyNumberFormat="1" applyFont="1" applyFill="1" applyBorder="1" applyAlignment="1" applyProtection="1">
      <alignment horizontal="right"/>
    </xf>
    <xf numFmtId="0" fontId="5" fillId="2" borderId="11" xfId="1" applyFont="1" applyFill="1" applyBorder="1" applyAlignment="1" applyProtection="1">
      <alignment horizontal="left"/>
    </xf>
    <xf numFmtId="0" fontId="5" fillId="2" borderId="5" xfId="1" applyFont="1" applyFill="1" applyBorder="1" applyAlignment="1" applyProtection="1">
      <alignment horizontal="center"/>
    </xf>
    <xf numFmtId="167" fontId="5" fillId="2" borderId="6" xfId="1" applyNumberFormat="1" applyFont="1" applyFill="1" applyBorder="1" applyAlignment="1" applyProtection="1">
      <alignment horizontal="right"/>
    </xf>
    <xf numFmtId="167" fontId="5" fillId="2" borderId="4" xfId="1" applyNumberFormat="1" applyFont="1" applyFill="1" applyBorder="1" applyAlignment="1" applyProtection="1">
      <alignment horizontal="right"/>
    </xf>
    <xf numFmtId="167" fontId="5" fillId="2" borderId="6" xfId="3" applyNumberFormat="1" applyFont="1" applyFill="1" applyBorder="1" applyAlignment="1" applyProtection="1">
      <alignment horizontal="right"/>
    </xf>
    <xf numFmtId="0" fontId="5" fillId="2" borderId="0" xfId="1" applyFont="1" applyFill="1" applyBorder="1" applyAlignment="1" applyProtection="1">
      <alignment horizontal="left"/>
    </xf>
    <xf numFmtId="0" fontId="5" fillId="2" borderId="0" xfId="1" applyFont="1" applyFill="1" applyBorder="1" applyAlignment="1" applyProtection="1">
      <alignment horizontal="center"/>
    </xf>
    <xf numFmtId="167" fontId="5" fillId="2" borderId="0" xfId="1" applyNumberFormat="1" applyFont="1" applyFill="1" applyBorder="1" applyAlignment="1" applyProtection="1">
      <alignment horizontal="right"/>
    </xf>
    <xf numFmtId="0" fontId="5" fillId="0" borderId="7" xfId="1" applyFont="1" applyBorder="1" applyAlignment="1" applyProtection="1">
      <alignment horizontal="left"/>
    </xf>
    <xf numFmtId="0" fontId="5" fillId="0" borderId="8" xfId="1" applyFont="1" applyBorder="1" applyAlignment="1" applyProtection="1">
      <alignment horizontal="left"/>
    </xf>
    <xf numFmtId="167" fontId="5" fillId="2" borderId="2" xfId="1" applyNumberFormat="1" applyFont="1" applyFill="1" applyBorder="1" applyAlignment="1" applyProtection="1">
      <alignment horizontal="right"/>
    </xf>
    <xf numFmtId="0" fontId="5" fillId="0" borderId="10" xfId="1" applyFont="1" applyBorder="1" applyAlignment="1" applyProtection="1">
      <alignment horizontal="left"/>
    </xf>
    <xf numFmtId="0" fontId="5" fillId="0" borderId="1" xfId="1" applyFont="1" applyBorder="1" applyAlignment="1" applyProtection="1">
      <alignment horizontal="left"/>
    </xf>
    <xf numFmtId="167" fontId="5" fillId="2" borderId="3" xfId="1" applyNumberFormat="1" applyFont="1" applyFill="1" applyBorder="1" applyAlignment="1" applyProtection="1">
      <alignment horizontal="right"/>
    </xf>
    <xf numFmtId="167" fontId="5" fillId="2" borderId="10" xfId="1" applyNumberFormat="1" applyFont="1" applyFill="1" applyBorder="1" applyAlignment="1" applyProtection="1">
      <alignment horizontal="right"/>
    </xf>
    <xf numFmtId="0" fontId="5" fillId="0" borderId="11" xfId="1" applyFont="1" applyBorder="1" applyAlignment="1" applyProtection="1">
      <alignment horizontal="left"/>
    </xf>
    <xf numFmtId="0" fontId="5" fillId="0" borderId="5" xfId="1" applyFont="1" applyBorder="1" applyAlignment="1" applyProtection="1">
      <alignment horizontal="left"/>
    </xf>
    <xf numFmtId="167" fontId="5" fillId="2" borderId="11" xfId="1" applyNumberFormat="1" applyFont="1" applyFill="1" applyBorder="1" applyAlignment="1" applyProtection="1">
      <alignment horizontal="right"/>
    </xf>
    <xf numFmtId="169" fontId="5" fillId="4" borderId="12" xfId="3" applyNumberFormat="1" applyFont="1" applyFill="1" applyBorder="1" applyAlignment="1" applyProtection="1">
      <alignment horizontal="left"/>
    </xf>
    <xf numFmtId="169" fontId="5" fillId="4" borderId="13" xfId="3" applyNumberFormat="1" applyFont="1" applyFill="1" applyBorder="1" applyAlignment="1" applyProtection="1">
      <alignment horizontal="center"/>
    </xf>
    <xf numFmtId="167" fontId="5" fillId="4" borderId="14" xfId="3" applyNumberFormat="1" applyFont="1" applyFill="1" applyBorder="1" applyAlignment="1" applyProtection="1">
      <alignment horizontal="right"/>
    </xf>
    <xf numFmtId="167" fontId="5" fillId="4" borderId="15" xfId="3" applyNumberFormat="1" applyFont="1" applyFill="1" applyBorder="1" applyAlignment="1" applyProtection="1">
      <alignment horizontal="right"/>
    </xf>
    <xf numFmtId="0" fontId="6" fillId="0" borderId="0" xfId="0" applyFont="1"/>
    <xf numFmtId="0" fontId="6" fillId="0" borderId="0" xfId="2" applyFont="1"/>
    <xf numFmtId="0" fontId="6" fillId="0" borderId="0" xfId="2" applyFont="1" applyAlignment="1">
      <alignment horizontal="left"/>
    </xf>
    <xf numFmtId="0" fontId="6" fillId="0" borderId="0" xfId="2" applyFont="1" applyAlignment="1">
      <alignment horizontal="right"/>
    </xf>
    <xf numFmtId="167" fontId="6" fillId="0" borderId="0" xfId="2" applyNumberFormat="1" applyFont="1" applyAlignment="1">
      <alignment horizontal="right"/>
    </xf>
    <xf numFmtId="0" fontId="5" fillId="2" borderId="10" xfId="1" applyFont="1" applyFill="1" applyBorder="1" applyAlignment="1" applyProtection="1">
      <alignment horizontal="left"/>
    </xf>
    <xf numFmtId="167" fontId="5" fillId="2" borderId="1" xfId="1" applyNumberFormat="1" applyFont="1" applyFill="1" applyBorder="1" applyAlignment="1" applyProtection="1">
      <alignment horizontal="right"/>
    </xf>
    <xf numFmtId="167" fontId="5" fillId="2" borderId="5" xfId="1" applyNumberFormat="1" applyFont="1" applyFill="1" applyBorder="1" applyAlignment="1" applyProtection="1">
      <alignment horizontal="right"/>
    </xf>
    <xf numFmtId="0" fontId="5" fillId="0" borderId="0" xfId="0" applyFont="1"/>
    <xf numFmtId="167" fontId="6" fillId="2" borderId="0" xfId="2" applyNumberFormat="1" applyFont="1" applyFill="1" applyBorder="1" applyAlignment="1">
      <alignment horizontal="right"/>
    </xf>
    <xf numFmtId="0" fontId="5" fillId="2" borderId="12" xfId="1" applyFont="1" applyFill="1" applyBorder="1" applyAlignment="1" applyProtection="1">
      <alignment horizontal="left"/>
    </xf>
    <xf numFmtId="167" fontId="5" fillId="2" borderId="14" xfId="1" applyNumberFormat="1" applyFont="1" applyFill="1" applyBorder="1" applyAlignment="1" applyProtection="1">
      <alignment horizontal="right"/>
    </xf>
    <xf numFmtId="167" fontId="5" fillId="2" borderId="15" xfId="1" applyNumberFormat="1" applyFont="1" applyFill="1" applyBorder="1" applyAlignment="1" applyProtection="1">
      <alignment horizontal="right"/>
    </xf>
    <xf numFmtId="0" fontId="5" fillId="2" borderId="0" xfId="1" applyFont="1" applyFill="1" applyAlignment="1" applyProtection="1">
      <alignment horizontal="left"/>
    </xf>
    <xf numFmtId="167" fontId="5" fillId="2" borderId="0" xfId="1" applyNumberFormat="1" applyFont="1" applyFill="1" applyAlignment="1" applyProtection="1">
      <alignment horizontal="right"/>
    </xf>
    <xf numFmtId="169" fontId="5" fillId="4" borderId="7" xfId="3" applyNumberFormat="1" applyFont="1" applyFill="1" applyBorder="1" applyAlignment="1" applyProtection="1">
      <alignment horizontal="left"/>
    </xf>
    <xf numFmtId="169" fontId="5" fillId="4" borderId="8" xfId="3" applyNumberFormat="1" applyFont="1" applyFill="1" applyBorder="1" applyAlignment="1" applyProtection="1">
      <alignment horizontal="center"/>
    </xf>
    <xf numFmtId="167" fontId="5" fillId="4" borderId="2" xfId="3" applyNumberFormat="1" applyFont="1" applyFill="1" applyBorder="1" applyAlignment="1" applyProtection="1">
      <alignment horizontal="right"/>
    </xf>
    <xf numFmtId="167" fontId="5" fillId="4" borderId="9" xfId="3" applyNumberFormat="1" applyFont="1" applyFill="1" applyBorder="1" applyAlignment="1" applyProtection="1">
      <alignment horizontal="right"/>
    </xf>
    <xf numFmtId="0" fontId="3" fillId="2" borderId="10" xfId="1" applyFont="1" applyFill="1" applyBorder="1" applyAlignment="1" applyProtection="1">
      <alignment horizontal="left"/>
    </xf>
    <xf numFmtId="0" fontId="3" fillId="2" borderId="1" xfId="1" applyFont="1" applyFill="1" applyBorder="1" applyAlignment="1" applyProtection="1">
      <alignment horizontal="left"/>
    </xf>
    <xf numFmtId="167" fontId="3" fillId="2" borderId="3" xfId="1" applyNumberFormat="1" applyFont="1" applyFill="1" applyBorder="1" applyAlignment="1" applyProtection="1">
      <alignment horizontal="right"/>
    </xf>
    <xf numFmtId="167" fontId="1" fillId="2" borderId="0" xfId="1" applyNumberFormat="1" applyFont="1" applyFill="1" applyBorder="1" applyAlignment="1" applyProtection="1">
      <alignment horizontal="right"/>
    </xf>
    <xf numFmtId="0" fontId="5" fillId="5" borderId="0" xfId="0" applyFont="1" applyFill="1" applyAlignment="1">
      <alignment horizontal="right"/>
    </xf>
    <xf numFmtId="0" fontId="5" fillId="2" borderId="0" xfId="2" applyFont="1" applyFill="1" applyAlignment="1">
      <alignment horizontal="right"/>
    </xf>
    <xf numFmtId="0" fontId="3" fillId="5" borderId="10" xfId="1" applyFont="1" applyFill="1" applyBorder="1" applyAlignment="1" applyProtection="1">
      <alignment horizontal="left"/>
    </xf>
    <xf numFmtId="0" fontId="3" fillId="5" borderId="1" xfId="1" applyFont="1" applyFill="1" applyBorder="1" applyAlignment="1" applyProtection="1">
      <alignment horizontal="right"/>
    </xf>
    <xf numFmtId="167" fontId="3" fillId="5" borderId="3" xfId="1" applyNumberFormat="1" applyFont="1" applyFill="1" applyBorder="1" applyAlignment="1" applyProtection="1">
      <alignment horizontal="right"/>
    </xf>
    <xf numFmtId="167" fontId="1" fillId="5" borderId="0" xfId="1" applyNumberFormat="1" applyFont="1" applyFill="1" applyBorder="1" applyAlignment="1" applyProtection="1">
      <alignment horizontal="right"/>
    </xf>
    <xf numFmtId="0" fontId="3" fillId="6" borderId="10" xfId="1" applyFont="1" applyFill="1" applyBorder="1" applyAlignment="1" applyProtection="1">
      <alignment horizontal="left"/>
    </xf>
    <xf numFmtId="0" fontId="3" fillId="6" borderId="1" xfId="1" applyFont="1" applyFill="1" applyBorder="1" applyAlignment="1" applyProtection="1">
      <alignment horizontal="right"/>
    </xf>
    <xf numFmtId="167" fontId="3" fillId="6" borderId="3" xfId="1" applyNumberFormat="1" applyFont="1" applyFill="1" applyBorder="1" applyAlignment="1" applyProtection="1">
      <alignment horizontal="right"/>
    </xf>
    <xf numFmtId="167" fontId="1" fillId="6" borderId="0" xfId="1" applyNumberFormat="1" applyFont="1" applyFill="1" applyBorder="1" applyAlignment="1" applyProtection="1">
      <alignment horizontal="right"/>
    </xf>
    <xf numFmtId="0" fontId="5" fillId="2" borderId="1" xfId="2" applyFont="1" applyFill="1" applyBorder="1" applyAlignment="1">
      <alignment horizontal="right"/>
    </xf>
    <xf numFmtId="0" fontId="3" fillId="2" borderId="11" xfId="1" applyFont="1" applyFill="1" applyBorder="1" applyAlignment="1" applyProtection="1">
      <alignment horizontal="left"/>
    </xf>
    <xf numFmtId="0" fontId="3" fillId="2" borderId="5" xfId="1" applyFont="1" applyFill="1" applyBorder="1" applyAlignment="1" applyProtection="1">
      <alignment horizontal="left"/>
    </xf>
    <xf numFmtId="167" fontId="3" fillId="2" borderId="6" xfId="1" applyNumberFormat="1" applyFont="1" applyFill="1" applyBorder="1" applyAlignment="1" applyProtection="1">
      <alignment horizontal="right"/>
    </xf>
    <xf numFmtId="167" fontId="1" fillId="2" borderId="4" xfId="1" applyNumberFormat="1" applyFont="1" applyFill="1" applyBorder="1" applyAlignment="1" applyProtection="1">
      <alignment horizontal="right"/>
    </xf>
    <xf numFmtId="0" fontId="5" fillId="2" borderId="0" xfId="1" applyFont="1" applyFill="1" applyAlignment="1" applyProtection="1">
      <alignment horizontal="center"/>
    </xf>
    <xf numFmtId="0" fontId="6" fillId="2" borderId="0" xfId="1" applyFont="1" applyFill="1" applyAlignment="1" applyProtection="1">
      <alignment horizontal="center"/>
    </xf>
    <xf numFmtId="167" fontId="5" fillId="2" borderId="0" xfId="3" applyNumberFormat="1" applyFont="1" applyFill="1" applyBorder="1" applyAlignment="1" applyProtection="1">
      <alignment horizontal="right"/>
    </xf>
    <xf numFmtId="167" fontId="6" fillId="2" borderId="0" xfId="1" applyNumberFormat="1" applyFont="1" applyFill="1" applyAlignment="1" applyProtection="1">
      <alignment horizontal="right"/>
    </xf>
    <xf numFmtId="0" fontId="5" fillId="2" borderId="0" xfId="0" applyFont="1" applyFill="1" applyAlignment="1">
      <alignment horizontal="right"/>
    </xf>
    <xf numFmtId="0" fontId="5" fillId="7" borderId="1" xfId="2" applyFont="1" applyFill="1" applyBorder="1" applyAlignment="1">
      <alignment horizontal="right"/>
    </xf>
    <xf numFmtId="0" fontId="5" fillId="2" borderId="1" xfId="1" applyFont="1" applyFill="1" applyBorder="1" applyAlignment="1" applyProtection="1">
      <alignment horizontal="left"/>
    </xf>
    <xf numFmtId="167" fontId="6" fillId="2" borderId="0" xfId="1" applyNumberFormat="1" applyFont="1" applyFill="1" applyBorder="1" applyAlignment="1" applyProtection="1">
      <alignment horizontal="right"/>
    </xf>
    <xf numFmtId="0" fontId="5" fillId="7" borderId="0" xfId="2" applyFont="1" applyFill="1" applyBorder="1" applyAlignment="1">
      <alignment horizontal="right"/>
    </xf>
    <xf numFmtId="0" fontId="5" fillId="7" borderId="0" xfId="2" applyFont="1" applyFill="1" applyBorder="1" applyAlignment="1">
      <alignment horizontal="left"/>
    </xf>
    <xf numFmtId="0" fontId="5" fillId="2" borderId="5" xfId="1" applyFont="1" applyFill="1" applyBorder="1" applyAlignment="1" applyProtection="1">
      <alignment horizontal="left"/>
    </xf>
    <xf numFmtId="167" fontId="6" fillId="2" borderId="4" xfId="1" applyNumberFormat="1" applyFont="1" applyFill="1" applyBorder="1" applyAlignment="1" applyProtection="1">
      <alignment horizontal="right"/>
    </xf>
    <xf numFmtId="169" fontId="6" fillId="0" borderId="0" xfId="1" applyNumberFormat="1" applyFont="1" applyAlignment="1" applyProtection="1">
      <alignment horizontal="left"/>
    </xf>
    <xf numFmtId="169" fontId="6" fillId="0" borderId="0" xfId="1" applyNumberFormat="1" applyFont="1" applyProtection="1"/>
    <xf numFmtId="167" fontId="6" fillId="0" borderId="0" xfId="1" applyNumberFormat="1" applyFont="1" applyBorder="1" applyAlignment="1" applyProtection="1">
      <alignment horizontal="right"/>
    </xf>
    <xf numFmtId="167" fontId="5" fillId="4" borderId="8" xfId="3" applyNumberFormat="1" applyFont="1" applyFill="1" applyBorder="1" applyAlignment="1" applyProtection="1">
      <alignment horizontal="right"/>
    </xf>
    <xf numFmtId="0" fontId="5" fillId="8" borderId="1" xfId="2" applyFont="1" applyFill="1" applyBorder="1" applyAlignment="1">
      <alignment horizontal="right"/>
    </xf>
    <xf numFmtId="0" fontId="5" fillId="8" borderId="0" xfId="2" applyFont="1" applyFill="1" applyBorder="1" applyAlignment="1">
      <alignment horizontal="right"/>
    </xf>
    <xf numFmtId="167" fontId="5" fillId="2" borderId="1" xfId="3" applyNumberFormat="1" applyFont="1" applyFill="1" applyBorder="1" applyAlignment="1" applyProtection="1">
      <alignment horizontal="right"/>
    </xf>
    <xf numFmtId="167" fontId="3" fillId="2" borderId="1" xfId="1" applyNumberFormat="1" applyFont="1" applyFill="1" applyBorder="1" applyAlignment="1" applyProtection="1">
      <alignment horizontal="right"/>
    </xf>
    <xf numFmtId="0" fontId="5" fillId="8" borderId="0" xfId="2" applyFont="1" applyFill="1" applyBorder="1" applyAlignment="1">
      <alignment horizontal="left"/>
    </xf>
    <xf numFmtId="0" fontId="5" fillId="2" borderId="0" xfId="2" applyFont="1" applyFill="1" applyBorder="1" applyAlignment="1">
      <alignment horizontal="left"/>
    </xf>
    <xf numFmtId="0" fontId="5" fillId="2" borderId="0" xfId="0" applyFont="1" applyFill="1"/>
    <xf numFmtId="0" fontId="6" fillId="0" borderId="1" xfId="2" applyFont="1" applyBorder="1"/>
    <xf numFmtId="167" fontId="6" fillId="2" borderId="0" xfId="2" applyNumberFormat="1" applyFont="1" applyFill="1" applyAlignment="1">
      <alignment horizontal="right"/>
    </xf>
    <xf numFmtId="167" fontId="6" fillId="0" borderId="0" xfId="2" applyNumberFormat="1" applyFont="1" applyBorder="1" applyAlignment="1">
      <alignment horizontal="right"/>
    </xf>
    <xf numFmtId="22" fontId="5" fillId="2" borderId="0" xfId="1" applyNumberFormat="1" applyFont="1" applyFill="1" applyAlignment="1" applyProtection="1">
      <alignment horizontal="left"/>
    </xf>
    <xf numFmtId="167" fontId="5" fillId="2" borderId="0" xfId="1" applyNumberFormat="1" applyFont="1" applyFill="1" applyAlignment="1" applyProtection="1">
      <alignment horizontal="left"/>
    </xf>
    <xf numFmtId="0" fontId="5" fillId="0" borderId="0" xfId="1" applyFont="1" applyProtection="1"/>
    <xf numFmtId="0" fontId="7" fillId="0" borderId="0" xfId="1" applyFont="1" applyProtection="1"/>
    <xf numFmtId="0" fontId="5" fillId="2" borderId="0" xfId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65" fontId="5" fillId="2" borderId="0" xfId="3" applyNumberFormat="1" applyFont="1" applyFill="1" applyBorder="1" applyAlignment="1" applyProtection="1">
      <alignment horizontal="center" vertical="center"/>
    </xf>
    <xf numFmtId="165" fontId="5" fillId="2" borderId="4" xfId="3" applyNumberFormat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14" fontId="8" fillId="9" borderId="0" xfId="1" applyNumberFormat="1" applyFont="1" applyFill="1" applyBorder="1" applyAlignment="1" applyProtection="1">
      <alignment horizontal="right" vertical="center"/>
    </xf>
    <xf numFmtId="166" fontId="8" fillId="9" borderId="0" xfId="1" applyNumberFormat="1" applyFont="1" applyFill="1" applyBorder="1" applyAlignment="1" applyProtection="1">
      <alignment horizontal="right" vertical="center"/>
    </xf>
    <xf numFmtId="38" fontId="6" fillId="10" borderId="0" xfId="1" applyNumberFormat="1" applyFont="1" applyFill="1" applyBorder="1" applyAlignment="1" applyProtection="1">
      <alignment horizontal="right" vertical="center"/>
    </xf>
    <xf numFmtId="167" fontId="5" fillId="9" borderId="9" xfId="1" applyNumberFormat="1" applyFont="1" applyFill="1" applyBorder="1" applyAlignment="1" applyProtection="1">
      <alignment horizontal="right"/>
    </xf>
    <xf numFmtId="167" fontId="5" fillId="11" borderId="0" xfId="3" applyNumberFormat="1" applyFont="1" applyFill="1" applyBorder="1" applyAlignment="1" applyProtection="1">
      <alignment horizontal="right"/>
    </xf>
    <xf numFmtId="167" fontId="5" fillId="9" borderId="4" xfId="3" applyNumberFormat="1" applyFont="1" applyFill="1" applyBorder="1" applyAlignment="1" applyProtection="1">
      <alignment horizontal="right"/>
    </xf>
    <xf numFmtId="167" fontId="5" fillId="9" borderId="0" xfId="1" applyNumberFormat="1" applyFont="1" applyFill="1" applyBorder="1" applyAlignment="1" applyProtection="1">
      <alignment horizontal="right"/>
    </xf>
    <xf numFmtId="167" fontId="5" fillId="9" borderId="4" xfId="1" applyNumberFormat="1" applyFont="1" applyFill="1" applyBorder="1" applyAlignment="1" applyProtection="1">
      <alignment horizontal="right"/>
    </xf>
    <xf numFmtId="167" fontId="5" fillId="11" borderId="15" xfId="3" applyNumberFormat="1" applyFont="1" applyFill="1" applyBorder="1" applyAlignment="1" applyProtection="1">
      <alignment horizontal="right"/>
    </xf>
    <xf numFmtId="0" fontId="6" fillId="0" borderId="0" xfId="2" applyFont="1" applyBorder="1" applyAlignment="1">
      <alignment horizontal="right"/>
    </xf>
    <xf numFmtId="167" fontId="5" fillId="9" borderId="15" xfId="1" applyNumberFormat="1" applyFont="1" applyFill="1" applyBorder="1" applyAlignment="1" applyProtection="1">
      <alignment horizontal="right"/>
    </xf>
    <xf numFmtId="167" fontId="5" fillId="11" borderId="9" xfId="3" applyNumberFormat="1" applyFont="1" applyFill="1" applyBorder="1" applyAlignment="1" applyProtection="1">
      <alignment horizontal="right"/>
    </xf>
    <xf numFmtId="167" fontId="8" fillId="9" borderId="0" xfId="1" applyNumberFormat="1" applyFont="1" applyFill="1" applyBorder="1" applyAlignment="1" applyProtection="1">
      <alignment horizontal="right"/>
    </xf>
    <xf numFmtId="167" fontId="8" fillId="12" borderId="0" xfId="1" applyNumberFormat="1" applyFont="1" applyFill="1" applyBorder="1" applyAlignment="1" applyProtection="1">
      <alignment horizontal="right"/>
    </xf>
    <xf numFmtId="167" fontId="8" fillId="13" borderId="0" xfId="1" applyNumberFormat="1" applyFont="1" applyFill="1" applyBorder="1" applyAlignment="1" applyProtection="1">
      <alignment horizontal="right"/>
    </xf>
    <xf numFmtId="167" fontId="8" fillId="9" borderId="4" xfId="1" applyNumberFormat="1" applyFont="1" applyFill="1" applyBorder="1" applyAlignment="1" applyProtection="1">
      <alignment horizontal="right"/>
    </xf>
    <xf numFmtId="167" fontId="6" fillId="9" borderId="0" xfId="1" applyNumberFormat="1" applyFont="1" applyFill="1" applyBorder="1" applyAlignment="1" applyProtection="1">
      <alignment horizontal="right"/>
    </xf>
    <xf numFmtId="167" fontId="6" fillId="9" borderId="4" xfId="1" applyNumberFormat="1" applyFont="1" applyFill="1" applyBorder="1" applyAlignment="1" applyProtection="1">
      <alignment horizontal="right"/>
    </xf>
  </cellXfs>
  <cellStyles count="8">
    <cellStyle name="Normal" xfId="0" builtinId="0"/>
    <cellStyle name="Normal 2" xfId="1"/>
    <cellStyle name="Normal 3" xfId="2"/>
    <cellStyle name="Separador de milhares 2" xfId="4"/>
    <cellStyle name="Separador de milhares 2 2" xfId="5"/>
    <cellStyle name="Separador de milhares 2 2 2" xfId="3"/>
    <cellStyle name="Separador de milhares 3" xfId="6"/>
    <cellStyle name="Separador de milhares 3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1"/>
  <sheetViews>
    <sheetView showGridLines="0" tabSelected="1" zoomScale="80" zoomScaleNormal="80" workbookViewId="0">
      <pane xSplit="5" ySplit="6" topLeftCell="W7" activePane="bottomRight" state="frozen"/>
      <selection pane="topRight" activeCell="F1" sqref="F1"/>
      <selection pane="bottomLeft" activeCell="A7" sqref="A7"/>
      <selection pane="bottomRight" activeCell="AA5" sqref="AA5"/>
    </sheetView>
  </sheetViews>
  <sheetFormatPr defaultColWidth="9" defaultRowHeight="18"/>
  <cols>
    <col min="1" max="1" width="2.7109375" style="112" bestFit="1" customWidth="1"/>
    <col min="2" max="2" width="9" style="5" customWidth="1"/>
    <col min="3" max="3" width="24.7109375" style="5" customWidth="1"/>
    <col min="4" max="4" width="40" style="5" customWidth="1"/>
    <col min="5" max="28" width="15.85546875" style="5" customWidth="1"/>
    <col min="29" max="29" width="9" style="5" customWidth="1"/>
    <col min="30" max="16384" width="9" style="5"/>
  </cols>
  <sheetData>
    <row r="1" spans="1:28" ht="24.95" customHeight="1">
      <c r="A1" s="1"/>
      <c r="B1" s="2"/>
      <c r="C1" s="113" t="s">
        <v>0</v>
      </c>
      <c r="D1" s="114"/>
      <c r="E1" s="3" t="s">
        <v>1</v>
      </c>
      <c r="F1" s="4">
        <v>42522</v>
      </c>
      <c r="G1" s="4">
        <v>42523</v>
      </c>
      <c r="H1" s="4">
        <v>42524</v>
      </c>
      <c r="I1" s="4">
        <v>42527</v>
      </c>
      <c r="J1" s="4">
        <v>42528</v>
      </c>
      <c r="K1" s="4">
        <v>42529</v>
      </c>
      <c r="L1" s="4">
        <v>42530</v>
      </c>
      <c r="M1" s="4">
        <v>42531</v>
      </c>
      <c r="N1" s="4">
        <v>42534</v>
      </c>
      <c r="O1" s="4">
        <v>42535</v>
      </c>
      <c r="P1" s="4">
        <v>42536</v>
      </c>
      <c r="Q1" s="4">
        <v>42537</v>
      </c>
      <c r="R1" s="4">
        <v>42538</v>
      </c>
      <c r="S1" s="4">
        <v>42541</v>
      </c>
      <c r="T1" s="4">
        <v>42542</v>
      </c>
      <c r="U1" s="4">
        <v>42543</v>
      </c>
      <c r="V1" s="4">
        <v>42544</v>
      </c>
      <c r="W1" s="4">
        <v>42545</v>
      </c>
      <c r="X1" s="4">
        <v>42548</v>
      </c>
      <c r="Y1" s="4">
        <v>42549</v>
      </c>
      <c r="Z1" s="118">
        <v>42550</v>
      </c>
      <c r="AA1" s="118">
        <v>42551</v>
      </c>
      <c r="AB1" s="3" t="s">
        <v>1</v>
      </c>
    </row>
    <row r="2" spans="1:28" ht="24.95" customHeight="1">
      <c r="A2" s="1"/>
      <c r="B2" s="2"/>
      <c r="C2" s="115" t="s">
        <v>2</v>
      </c>
      <c r="D2" s="114"/>
      <c r="E2" s="6" t="s">
        <v>3</v>
      </c>
      <c r="F2" s="7" t="s">
        <v>67</v>
      </c>
      <c r="G2" s="7" t="s">
        <v>68</v>
      </c>
      <c r="H2" s="7" t="s">
        <v>69</v>
      </c>
      <c r="I2" s="7" t="s">
        <v>70</v>
      </c>
      <c r="J2" s="7" t="s">
        <v>71</v>
      </c>
      <c r="K2" s="7" t="s">
        <v>67</v>
      </c>
      <c r="L2" s="7" t="s">
        <v>68</v>
      </c>
      <c r="M2" s="7" t="s">
        <v>69</v>
      </c>
      <c r="N2" s="7" t="s">
        <v>70</v>
      </c>
      <c r="O2" s="7" t="s">
        <v>71</v>
      </c>
      <c r="P2" s="7" t="s">
        <v>67</v>
      </c>
      <c r="Q2" s="7" t="s">
        <v>68</v>
      </c>
      <c r="R2" s="7" t="s">
        <v>69</v>
      </c>
      <c r="S2" s="7" t="s">
        <v>70</v>
      </c>
      <c r="T2" s="7" t="s">
        <v>71</v>
      </c>
      <c r="U2" s="7" t="s">
        <v>67</v>
      </c>
      <c r="V2" s="7" t="s">
        <v>68</v>
      </c>
      <c r="W2" s="7" t="s">
        <v>69</v>
      </c>
      <c r="X2" s="7" t="s">
        <v>70</v>
      </c>
      <c r="Y2" s="7" t="s">
        <v>71</v>
      </c>
      <c r="Z2" s="119" t="s">
        <v>67</v>
      </c>
      <c r="AA2" s="119" t="s">
        <v>68</v>
      </c>
      <c r="AB2" s="6" t="s">
        <v>3</v>
      </c>
    </row>
    <row r="3" spans="1:28" ht="24.95" customHeight="1" thickBot="1">
      <c r="A3" s="8"/>
      <c r="B3" s="2"/>
      <c r="C3" s="116">
        <v>42522</v>
      </c>
      <c r="D3" s="117"/>
      <c r="E3" s="9">
        <v>42491</v>
      </c>
      <c r="F3" s="10" t="s">
        <v>4</v>
      </c>
      <c r="G3" s="10" t="s">
        <v>4</v>
      </c>
      <c r="H3" s="10" t="s">
        <v>4</v>
      </c>
      <c r="I3" s="10" t="s">
        <v>4</v>
      </c>
      <c r="J3" s="10" t="s">
        <v>4</v>
      </c>
      <c r="K3" s="10" t="s">
        <v>4</v>
      </c>
      <c r="L3" s="10" t="s">
        <v>4</v>
      </c>
      <c r="M3" s="10" t="s">
        <v>4</v>
      </c>
      <c r="N3" s="10" t="s">
        <v>4</v>
      </c>
      <c r="O3" s="10" t="s">
        <v>4</v>
      </c>
      <c r="P3" s="10" t="s">
        <v>4</v>
      </c>
      <c r="Q3" s="10" t="s">
        <v>4</v>
      </c>
      <c r="R3" s="10" t="s">
        <v>4</v>
      </c>
      <c r="S3" s="10" t="s">
        <v>4</v>
      </c>
      <c r="T3" s="10" t="s">
        <v>4</v>
      </c>
      <c r="U3" s="10" t="s">
        <v>4</v>
      </c>
      <c r="V3" s="10" t="s">
        <v>4</v>
      </c>
      <c r="W3" s="10" t="s">
        <v>4</v>
      </c>
      <c r="X3" s="10" t="s">
        <v>4</v>
      </c>
      <c r="Y3" s="10" t="s">
        <v>4</v>
      </c>
      <c r="Z3" s="120" t="s">
        <v>4</v>
      </c>
      <c r="AA3" s="120" t="s">
        <v>4</v>
      </c>
      <c r="AB3" s="9">
        <f>+C3</f>
        <v>42522</v>
      </c>
    </row>
    <row r="4" spans="1:28" ht="24.95" customHeight="1">
      <c r="A4" s="8"/>
      <c r="B4" s="2"/>
      <c r="C4" s="12" t="s">
        <v>5</v>
      </c>
      <c r="D4" s="13"/>
      <c r="E4" s="14"/>
      <c r="F4" s="15">
        <v>10529562.20699954</v>
      </c>
      <c r="G4" s="16">
        <v>6240929.4369995445</v>
      </c>
      <c r="H4" s="16">
        <v>49489349.166999578</v>
      </c>
      <c r="I4" s="16">
        <v>30152649.476999581</v>
      </c>
      <c r="J4" s="16">
        <v>72574316.416999578</v>
      </c>
      <c r="K4" s="16">
        <v>64166819.456999578</v>
      </c>
      <c r="L4" s="16">
        <v>53555326.116999574</v>
      </c>
      <c r="M4" s="16">
        <v>47255110.726999573</v>
      </c>
      <c r="N4" s="16">
        <v>17655141.016999573</v>
      </c>
      <c r="O4" s="16">
        <v>29984828.986999571</v>
      </c>
      <c r="P4" s="16">
        <v>20895467.79699957</v>
      </c>
      <c r="Q4" s="16">
        <v>5239404.3169995658</v>
      </c>
      <c r="R4" s="16">
        <v>54331688.456999563</v>
      </c>
      <c r="S4" s="16">
        <v>14164403.126999572</v>
      </c>
      <c r="T4" s="16">
        <v>3188710.8769995756</v>
      </c>
      <c r="U4" s="16">
        <v>9365946.9569995757</v>
      </c>
      <c r="V4" s="16">
        <v>6576179.2869995758</v>
      </c>
      <c r="W4" s="16">
        <v>5682599.8569995742</v>
      </c>
      <c r="X4" s="16">
        <v>14699299.176999576</v>
      </c>
      <c r="Y4" s="16">
        <v>5665462.8069995716</v>
      </c>
      <c r="Z4" s="121">
        <v>7985433.79699957</v>
      </c>
      <c r="AA4" s="121">
        <v>6957541.0469995812</v>
      </c>
      <c r="AB4" s="14">
        <f>+F4</f>
        <v>10529562.20699954</v>
      </c>
    </row>
    <row r="5" spans="1:28" ht="24.95" customHeight="1">
      <c r="A5" s="17"/>
      <c r="B5" s="2"/>
      <c r="C5" s="18" t="s">
        <v>6</v>
      </c>
      <c r="D5" s="19"/>
      <c r="E5" s="20">
        <v>10529562.20699954</v>
      </c>
      <c r="F5" s="21">
        <v>6240929.4369995445</v>
      </c>
      <c r="G5" s="21">
        <v>49489349.166999578</v>
      </c>
      <c r="H5" s="21">
        <v>30152649.476999581</v>
      </c>
      <c r="I5" s="21">
        <v>72574316.416999578</v>
      </c>
      <c r="J5" s="21">
        <v>64166819.456999578</v>
      </c>
      <c r="K5" s="21">
        <v>53555326.116999574</v>
      </c>
      <c r="L5" s="21">
        <v>47255110.726999573</v>
      </c>
      <c r="M5" s="21">
        <v>17655141.016999573</v>
      </c>
      <c r="N5" s="21">
        <v>29984828.986999571</v>
      </c>
      <c r="O5" s="21">
        <v>20895467.79699957</v>
      </c>
      <c r="P5" s="21">
        <v>5239404.3169995658</v>
      </c>
      <c r="Q5" s="21">
        <v>54331688.456999563</v>
      </c>
      <c r="R5" s="21">
        <v>14164403.126999572</v>
      </c>
      <c r="S5" s="21">
        <v>3188710.8769995756</v>
      </c>
      <c r="T5" s="21">
        <v>9365946.9569995757</v>
      </c>
      <c r="U5" s="21">
        <v>6576179.2869995758</v>
      </c>
      <c r="V5" s="21">
        <v>5682599.8569995742</v>
      </c>
      <c r="W5" s="21">
        <v>14699299.176999576</v>
      </c>
      <c r="X5" s="21">
        <v>5665462.8069995716</v>
      </c>
      <c r="Y5" s="21">
        <v>7985433.79699957</v>
      </c>
      <c r="Z5" s="122">
        <v>6957541.0469995812</v>
      </c>
      <c r="AA5" s="122">
        <v>7979818.1769995876</v>
      </c>
      <c r="AB5" s="20">
        <f>+AB4+AB16+AB21+AB23-AB61-E21</f>
        <v>7979818.1769995689</v>
      </c>
    </row>
    <row r="6" spans="1:28" ht="24.95" customHeight="1" thickBot="1">
      <c r="A6" s="8"/>
      <c r="B6" s="2"/>
      <c r="C6" s="23" t="s">
        <v>7</v>
      </c>
      <c r="D6" s="24"/>
      <c r="E6" s="25">
        <v>-39887015</v>
      </c>
      <c r="F6" s="26">
        <v>-43411438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-13235276</v>
      </c>
      <c r="R6" s="26">
        <v>0</v>
      </c>
      <c r="S6" s="26">
        <v>0</v>
      </c>
      <c r="T6" s="26">
        <v>-12849504</v>
      </c>
      <c r="U6" s="26">
        <v>-16879339</v>
      </c>
      <c r="V6" s="26">
        <v>-24750474</v>
      </c>
      <c r="W6" s="26">
        <v>-54651885</v>
      </c>
      <c r="X6" s="26">
        <v>-44967395</v>
      </c>
      <c r="Y6" s="26">
        <v>-46561303</v>
      </c>
      <c r="Z6" s="123">
        <v>-36333923</v>
      </c>
      <c r="AA6" s="123">
        <v>-30102844</v>
      </c>
      <c r="AB6" s="27">
        <f t="shared" ref="AB6" si="0">+AB77</f>
        <v>-30102844</v>
      </c>
    </row>
    <row r="7" spans="1:28" ht="24.95" customHeight="1" thickBot="1">
      <c r="A7" s="8"/>
      <c r="B7" s="2"/>
      <c r="C7" s="28"/>
      <c r="D7" s="29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124"/>
      <c r="AA7" s="124"/>
      <c r="AB7" s="30"/>
    </row>
    <row r="8" spans="1:28" ht="24.95" customHeight="1">
      <c r="A8" s="8"/>
      <c r="B8" s="2"/>
      <c r="C8" s="31"/>
      <c r="D8" s="32" t="s">
        <v>8</v>
      </c>
      <c r="E8" s="33"/>
      <c r="F8" s="16">
        <v>0.3</v>
      </c>
      <c r="G8" s="16">
        <v>0.6</v>
      </c>
      <c r="H8" s="16">
        <v>0.9</v>
      </c>
      <c r="I8" s="16">
        <v>1.19</v>
      </c>
      <c r="J8" s="16">
        <v>1.46</v>
      </c>
      <c r="K8" s="16">
        <v>1.77</v>
      </c>
      <c r="L8" s="16">
        <v>2.0299999999999998</v>
      </c>
      <c r="M8" s="16">
        <v>2.2999999999999998</v>
      </c>
      <c r="N8" s="16">
        <v>2.59</v>
      </c>
      <c r="O8" s="16">
        <v>4635.28</v>
      </c>
      <c r="P8" s="16">
        <v>3.14</v>
      </c>
      <c r="Q8" s="16">
        <v>3.42</v>
      </c>
      <c r="R8" s="16">
        <v>3.71</v>
      </c>
      <c r="S8" s="16">
        <v>4</v>
      </c>
      <c r="T8" s="16">
        <v>0.3</v>
      </c>
      <c r="U8" s="16">
        <v>0.57999999999999996</v>
      </c>
      <c r="V8" s="16">
        <v>0.88</v>
      </c>
      <c r="W8" s="16">
        <v>5.16</v>
      </c>
      <c r="X8" s="16">
        <v>5.46</v>
      </c>
      <c r="Y8" s="16">
        <v>0.24</v>
      </c>
      <c r="Z8" s="121">
        <v>6651.6900000000005</v>
      </c>
      <c r="AA8" s="121">
        <v>0.27</v>
      </c>
      <c r="AB8" s="33">
        <f>+AA8</f>
        <v>0.27</v>
      </c>
    </row>
    <row r="9" spans="1:28" ht="24.95" customHeight="1">
      <c r="A9" s="8"/>
      <c r="B9" s="2"/>
      <c r="C9" s="34"/>
      <c r="D9" s="35" t="s">
        <v>9</v>
      </c>
      <c r="E9" s="36"/>
      <c r="F9" s="30">
        <v>16727.68</v>
      </c>
      <c r="G9" s="30">
        <v>38575.129999999997</v>
      </c>
      <c r="H9" s="30">
        <v>61578.45</v>
      </c>
      <c r="I9" s="30">
        <v>36329.71</v>
      </c>
      <c r="J9" s="30">
        <v>43092.51</v>
      </c>
      <c r="K9" s="30">
        <v>51552.51</v>
      </c>
      <c r="L9" s="30">
        <v>10477.799999999999</v>
      </c>
      <c r="M9" s="30">
        <v>27199.8</v>
      </c>
      <c r="N9" s="30">
        <v>23557.599999999999</v>
      </c>
      <c r="O9" s="30">
        <v>8574.16</v>
      </c>
      <c r="P9" s="30">
        <v>18007.34</v>
      </c>
      <c r="Q9" s="30">
        <v>42558.78</v>
      </c>
      <c r="R9" s="30">
        <v>51376.04</v>
      </c>
      <c r="S9" s="30">
        <v>18448.07</v>
      </c>
      <c r="T9" s="30">
        <v>4762.92</v>
      </c>
      <c r="U9" s="30">
        <v>27915.22</v>
      </c>
      <c r="V9" s="30">
        <v>57199.34</v>
      </c>
      <c r="W9" s="30">
        <v>34666.879999999997</v>
      </c>
      <c r="X9" s="30">
        <v>132706.81</v>
      </c>
      <c r="Y9" s="30">
        <v>184616.36</v>
      </c>
      <c r="Z9" s="124">
        <v>0</v>
      </c>
      <c r="AA9" s="124">
        <v>13634.26</v>
      </c>
      <c r="AB9" s="36">
        <f t="shared" ref="AB9:AB12" si="1">+AA9</f>
        <v>13634.26</v>
      </c>
    </row>
    <row r="10" spans="1:28" ht="24.95" customHeight="1">
      <c r="A10" s="8"/>
      <c r="B10" s="2"/>
      <c r="C10" s="34"/>
      <c r="D10" s="35" t="s">
        <v>10</v>
      </c>
      <c r="E10" s="36"/>
      <c r="F10" s="30">
        <v>6187197.1200000001</v>
      </c>
      <c r="G10" s="30">
        <v>49435766.850000001</v>
      </c>
      <c r="H10" s="30">
        <v>30073189.07</v>
      </c>
      <c r="I10" s="30">
        <v>72526617.040000007</v>
      </c>
      <c r="J10" s="30">
        <v>64115000.07</v>
      </c>
      <c r="K10" s="30">
        <v>53491407.869999997</v>
      </c>
      <c r="L10" s="30">
        <v>47210271.550000004</v>
      </c>
      <c r="M10" s="30">
        <v>17612956.619999997</v>
      </c>
      <c r="N10" s="30">
        <v>29949953.871000003</v>
      </c>
      <c r="O10" s="30">
        <v>20861471.289999999</v>
      </c>
      <c r="P10" s="30">
        <v>5207473.66</v>
      </c>
      <c r="Q10" s="30">
        <v>54281366.450000003</v>
      </c>
      <c r="R10" s="30">
        <v>14101810.510000002</v>
      </c>
      <c r="S10" s="30">
        <v>3157085.84</v>
      </c>
      <c r="T10" s="30">
        <v>9352774.2200000007</v>
      </c>
      <c r="U10" s="30">
        <v>6534416</v>
      </c>
      <c r="V10" s="30">
        <v>5617892.0800000001</v>
      </c>
      <c r="W10" s="30">
        <v>14646027.59</v>
      </c>
      <c r="X10" s="30">
        <v>5519069.29</v>
      </c>
      <c r="Y10" s="30">
        <v>7786307.0199999996</v>
      </c>
      <c r="Z10" s="124">
        <v>6750223.3700000001</v>
      </c>
      <c r="AA10" s="124">
        <v>7949680.71</v>
      </c>
      <c r="AB10" s="36">
        <f t="shared" si="1"/>
        <v>7949680.71</v>
      </c>
    </row>
    <row r="11" spans="1:28" ht="24.95" customHeight="1">
      <c r="A11" s="8"/>
      <c r="B11" s="2"/>
      <c r="C11" s="34"/>
      <c r="D11" s="35" t="s">
        <v>11</v>
      </c>
      <c r="E11" s="36"/>
      <c r="F11" s="37">
        <v>19708.5</v>
      </c>
      <c r="G11" s="30">
        <v>10842.57</v>
      </c>
      <c r="H11" s="30">
        <v>9618.81</v>
      </c>
      <c r="I11" s="30">
        <v>6701.84</v>
      </c>
      <c r="J11" s="30">
        <v>4562.5600000000004</v>
      </c>
      <c r="K11" s="30">
        <v>6941.11</v>
      </c>
      <c r="L11" s="30">
        <v>6338.74</v>
      </c>
      <c r="M11" s="30">
        <v>6628.67</v>
      </c>
      <c r="N11" s="30">
        <v>6846.08</v>
      </c>
      <c r="O11" s="30">
        <v>4761.07</v>
      </c>
      <c r="P11" s="30">
        <v>6591.83</v>
      </c>
      <c r="Q11" s="30">
        <v>5173.62</v>
      </c>
      <c r="R11" s="30">
        <v>4770.66</v>
      </c>
      <c r="S11" s="30">
        <v>6288.7</v>
      </c>
      <c r="T11" s="30">
        <v>4259.75</v>
      </c>
      <c r="U11" s="30">
        <v>5694.26</v>
      </c>
      <c r="V11" s="30">
        <v>4662.26</v>
      </c>
      <c r="W11" s="30">
        <v>3884.89</v>
      </c>
      <c r="X11" s="30">
        <v>8683.1200000000008</v>
      </c>
      <c r="Y11" s="30">
        <v>9156.2999999999993</v>
      </c>
      <c r="Z11" s="124">
        <v>194280.47</v>
      </c>
      <c r="AA11" s="124">
        <v>14372.87</v>
      </c>
      <c r="AB11" s="36">
        <f t="shared" si="1"/>
        <v>14372.87</v>
      </c>
    </row>
    <row r="12" spans="1:28" ht="24.95" customHeight="1" thickBot="1">
      <c r="A12" s="8"/>
      <c r="B12" s="2"/>
      <c r="C12" s="38"/>
      <c r="D12" s="39" t="s">
        <v>12</v>
      </c>
      <c r="E12" s="25"/>
      <c r="F12" s="40">
        <v>7095.03</v>
      </c>
      <c r="G12" s="26">
        <v>4164.21</v>
      </c>
      <c r="H12" s="26">
        <v>8262.44</v>
      </c>
      <c r="I12" s="26">
        <v>4666.83</v>
      </c>
      <c r="J12" s="26">
        <v>4163.05</v>
      </c>
      <c r="K12" s="26">
        <v>5423.05</v>
      </c>
      <c r="L12" s="26">
        <v>28020.799999999999</v>
      </c>
      <c r="M12" s="26">
        <v>8353.82</v>
      </c>
      <c r="N12" s="26">
        <v>4469.04</v>
      </c>
      <c r="O12" s="26">
        <v>16026.18</v>
      </c>
      <c r="P12" s="26">
        <v>7328.53</v>
      </c>
      <c r="Q12" s="26">
        <v>2586.39</v>
      </c>
      <c r="R12" s="26">
        <v>6440.73</v>
      </c>
      <c r="S12" s="26">
        <v>6884.63</v>
      </c>
      <c r="T12" s="26">
        <v>4149.34</v>
      </c>
      <c r="U12" s="26">
        <v>8152.8</v>
      </c>
      <c r="V12" s="26">
        <v>2844.88</v>
      </c>
      <c r="W12" s="26">
        <v>14713.94</v>
      </c>
      <c r="X12" s="26">
        <v>4997.41</v>
      </c>
      <c r="Y12" s="26">
        <v>5353.23</v>
      </c>
      <c r="Z12" s="125">
        <v>6384.87</v>
      </c>
      <c r="AA12" s="125">
        <v>2129.4</v>
      </c>
      <c r="AB12" s="25">
        <f t="shared" si="1"/>
        <v>2129.4</v>
      </c>
    </row>
    <row r="13" spans="1:28" ht="24.95" customHeight="1" thickBot="1">
      <c r="A13" s="8"/>
      <c r="B13" s="2"/>
      <c r="C13" s="28"/>
      <c r="D13" s="28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124"/>
      <c r="AA13" s="124"/>
      <c r="AB13" s="30"/>
    </row>
    <row r="14" spans="1:28" ht="24.95" customHeight="1" thickBot="1">
      <c r="A14" s="17"/>
      <c r="B14" s="2"/>
      <c r="C14" s="41" t="s">
        <v>13</v>
      </c>
      <c r="D14" s="42"/>
      <c r="E14" s="43">
        <v>1211019.4460000051</v>
      </c>
      <c r="F14" s="44">
        <v>34984.746000005114</v>
      </c>
      <c r="G14" s="44">
        <v>85108.556000005119</v>
      </c>
      <c r="H14" s="44">
        <v>320707.07600000512</v>
      </c>
      <c r="I14" s="44">
        <v>333253.12600000511</v>
      </c>
      <c r="J14" s="44">
        <v>346489.70600000513</v>
      </c>
      <c r="K14" s="44">
        <v>359687.75600000512</v>
      </c>
      <c r="L14" s="44">
        <v>376441.20600000507</v>
      </c>
      <c r="M14" s="44">
        <v>810937.89600000507</v>
      </c>
      <c r="N14" s="44">
        <v>823401.36600000504</v>
      </c>
      <c r="O14" s="44">
        <v>836080.15600000508</v>
      </c>
      <c r="P14" s="44">
        <v>849473.4260000051</v>
      </c>
      <c r="Q14" s="44">
        <v>854791.16600000509</v>
      </c>
      <c r="R14" s="44">
        <v>1302174.0560000052</v>
      </c>
      <c r="S14" s="44">
        <v>14770.43600000522</v>
      </c>
      <c r="T14" s="44">
        <v>19611.206000005222</v>
      </c>
      <c r="U14" s="44">
        <v>30467.976000005223</v>
      </c>
      <c r="V14" s="44">
        <v>38693.096000005222</v>
      </c>
      <c r="W14" s="44">
        <v>45782.856000005217</v>
      </c>
      <c r="X14" s="44">
        <v>301554.71600000525</v>
      </c>
      <c r="Y14" s="44">
        <v>372008.86600000522</v>
      </c>
      <c r="Z14" s="126">
        <v>390240.82600000518</v>
      </c>
      <c r="AA14" s="126">
        <v>406538.62600000517</v>
      </c>
      <c r="AB14" s="43">
        <f>+E14-AB16-AB19+AB65+AB17-AB18</f>
        <v>406538.62600000534</v>
      </c>
    </row>
    <row r="15" spans="1:28" ht="24.95" customHeight="1" thickBot="1">
      <c r="A15" s="45"/>
      <c r="B15" s="46"/>
      <c r="C15" s="47"/>
      <c r="D15" s="46"/>
      <c r="E15" s="48"/>
      <c r="F15" s="48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127"/>
      <c r="AA15" s="127"/>
      <c r="AB15" s="48"/>
    </row>
    <row r="16" spans="1:28" ht="24.95" customHeight="1">
      <c r="A16" s="8"/>
      <c r="B16" s="2"/>
      <c r="C16" s="12" t="s">
        <v>14</v>
      </c>
      <c r="D16" s="12"/>
      <c r="E16" s="33"/>
      <c r="F16" s="16">
        <v>1200000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>
        <v>1300000</v>
      </c>
      <c r="T16" s="16"/>
      <c r="U16" s="16"/>
      <c r="V16" s="16"/>
      <c r="W16" s="16"/>
      <c r="X16" s="16"/>
      <c r="Y16" s="16"/>
      <c r="Z16" s="121"/>
      <c r="AA16" s="121"/>
      <c r="AB16" s="33">
        <f>SUM(F16:$AA$16)</f>
        <v>2500000</v>
      </c>
    </row>
    <row r="17" spans="1:28" ht="24.95" customHeight="1">
      <c r="A17" s="8"/>
      <c r="B17" s="2"/>
      <c r="C17" s="50" t="s">
        <v>15</v>
      </c>
      <c r="D17" s="50"/>
      <c r="E17" s="36"/>
      <c r="F17" s="30">
        <v>76.27</v>
      </c>
      <c r="G17" s="30">
        <v>6.83</v>
      </c>
      <c r="H17" s="30">
        <v>6.99</v>
      </c>
      <c r="I17" s="30">
        <v>6.57</v>
      </c>
      <c r="J17" s="30">
        <v>6.27</v>
      </c>
      <c r="K17" s="30">
        <v>6.86</v>
      </c>
      <c r="L17" s="30">
        <v>6.1</v>
      </c>
      <c r="M17" s="30">
        <v>6.14</v>
      </c>
      <c r="N17" s="30">
        <v>6.62</v>
      </c>
      <c r="O17" s="30">
        <v>6.37</v>
      </c>
      <c r="P17" s="30">
        <v>6.36</v>
      </c>
      <c r="Q17" s="30">
        <v>6.36</v>
      </c>
      <c r="R17" s="30">
        <v>6.59</v>
      </c>
      <c r="S17" s="30">
        <v>6.63</v>
      </c>
      <c r="T17" s="30">
        <v>6.79</v>
      </c>
      <c r="U17" s="30">
        <v>6.59</v>
      </c>
      <c r="V17" s="30">
        <v>6.64</v>
      </c>
      <c r="W17" s="30">
        <v>6.45</v>
      </c>
      <c r="X17" s="30">
        <v>6.78</v>
      </c>
      <c r="Y17" s="30">
        <v>5.75</v>
      </c>
      <c r="Z17" s="124">
        <v>5.98</v>
      </c>
      <c r="AA17" s="124">
        <v>6.25</v>
      </c>
      <c r="AB17" s="36">
        <f>SUM(F17:$AA$17)</f>
        <v>212.18999999999997</v>
      </c>
    </row>
    <row r="18" spans="1:28" ht="24.95" customHeight="1">
      <c r="A18" s="8"/>
      <c r="B18" s="2"/>
      <c r="C18" s="50" t="s">
        <v>16</v>
      </c>
      <c r="D18" s="50"/>
      <c r="E18" s="36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124"/>
      <c r="AA18" s="124"/>
      <c r="AB18" s="36">
        <f>SUM(F18:$AA$18)</f>
        <v>0</v>
      </c>
    </row>
    <row r="19" spans="1:28" ht="24.95" customHeight="1" thickBot="1">
      <c r="A19" s="8"/>
      <c r="B19" s="2"/>
      <c r="C19" s="23" t="s">
        <v>17</v>
      </c>
      <c r="D19" s="23"/>
      <c r="E19" s="25"/>
      <c r="F19" s="26">
        <v>128.13999999999999</v>
      </c>
      <c r="G19" s="26"/>
      <c r="H19" s="26"/>
      <c r="I19" s="26"/>
      <c r="J19" s="26"/>
      <c r="K19" s="26"/>
      <c r="L19" s="26">
        <v>-3766.74</v>
      </c>
      <c r="M19" s="26"/>
      <c r="N19" s="26"/>
      <c r="O19" s="26"/>
      <c r="P19" s="26"/>
      <c r="Q19" s="26"/>
      <c r="R19" s="26"/>
      <c r="S19" s="26"/>
      <c r="T19" s="26">
        <v>91.64</v>
      </c>
      <c r="U19" s="26"/>
      <c r="V19" s="26"/>
      <c r="W19" s="26">
        <v>-91.64</v>
      </c>
      <c r="X19" s="26"/>
      <c r="Y19" s="26">
        <v>124.89</v>
      </c>
      <c r="Z19" s="125"/>
      <c r="AA19" s="125">
        <v>11.13</v>
      </c>
      <c r="AB19" s="25">
        <f>SUM(F19:$AA$19)</f>
        <v>-3502.58</v>
      </c>
    </row>
    <row r="20" spans="1:28" ht="24.95" customHeight="1" thickBot="1">
      <c r="A20" s="53"/>
      <c r="B20" s="2"/>
      <c r="C20" s="47"/>
      <c r="D20" s="46"/>
      <c r="E20" s="54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108"/>
      <c r="AA20" s="108"/>
      <c r="AB20" s="54"/>
    </row>
    <row r="21" spans="1:28" ht="24.95" customHeight="1" thickBot="1">
      <c r="A21" s="8"/>
      <c r="B21" s="2"/>
      <c r="C21" s="55" t="s">
        <v>18</v>
      </c>
      <c r="D21" s="55"/>
      <c r="E21" s="56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7">
        <v>0</v>
      </c>
      <c r="W21" s="57">
        <v>0</v>
      </c>
      <c r="X21" s="57">
        <v>0</v>
      </c>
      <c r="Y21" s="57">
        <v>0</v>
      </c>
      <c r="Z21" s="128">
        <v>0</v>
      </c>
      <c r="AA21" s="128">
        <v>0</v>
      </c>
      <c r="AB21" s="56">
        <f>+SUM(F21:$AA$21)</f>
        <v>0</v>
      </c>
    </row>
    <row r="22" spans="1:28" ht="24.95" customHeight="1" thickBot="1">
      <c r="A22" s="8"/>
      <c r="B22" s="2"/>
      <c r="C22" s="58"/>
      <c r="D22" s="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124"/>
      <c r="AA22" s="124"/>
      <c r="AB22" s="59"/>
    </row>
    <row r="23" spans="1:28" ht="24.95" customHeight="1">
      <c r="A23" s="17"/>
      <c r="B23" s="2"/>
      <c r="C23" s="60" t="s">
        <v>19</v>
      </c>
      <c r="D23" s="61"/>
      <c r="E23" s="62"/>
      <c r="F23" s="63">
        <v>29731077.650000002</v>
      </c>
      <c r="G23" s="63">
        <v>116021738.28</v>
      </c>
      <c r="H23" s="63">
        <v>14198793.710000001</v>
      </c>
      <c r="I23" s="63">
        <v>63339699.75</v>
      </c>
      <c r="J23" s="63">
        <v>12370147.529999999</v>
      </c>
      <c r="K23" s="63">
        <v>11042915.449999999</v>
      </c>
      <c r="L23" s="63">
        <v>9800562.2199999988</v>
      </c>
      <c r="M23" s="63">
        <v>10194853.689999999</v>
      </c>
      <c r="N23" s="63">
        <v>32783085.490000002</v>
      </c>
      <c r="O23" s="63">
        <v>11059643.930000002</v>
      </c>
      <c r="P23" s="63">
        <v>9609743.5999999996</v>
      </c>
      <c r="Q23" s="63">
        <v>57993906.100000001</v>
      </c>
      <c r="R23" s="63">
        <v>14794342.940000001</v>
      </c>
      <c r="S23" s="63">
        <v>9315844.3800000008</v>
      </c>
      <c r="T23" s="63">
        <v>14110503.520000001</v>
      </c>
      <c r="U23" s="63">
        <v>14749045.16</v>
      </c>
      <c r="V23" s="63">
        <v>12653011.510000002</v>
      </c>
      <c r="W23" s="63">
        <v>20329951.57</v>
      </c>
      <c r="X23" s="63">
        <v>21078964.289999999</v>
      </c>
      <c r="Y23" s="63">
        <v>23317510.399999999</v>
      </c>
      <c r="Z23" s="129">
        <v>32226166.340000004</v>
      </c>
      <c r="AA23" s="129">
        <v>29807229.220000003</v>
      </c>
      <c r="AB23" s="62">
        <f>+AB24+AB33+SUM(AB38:AB43)</f>
        <v>570528736.73000002</v>
      </c>
    </row>
    <row r="24" spans="1:28" ht="24.95" customHeight="1">
      <c r="A24" s="8"/>
      <c r="B24" s="2">
        <v>801</v>
      </c>
      <c r="C24" s="64" t="s">
        <v>20</v>
      </c>
      <c r="D24" s="65"/>
      <c r="E24" s="66"/>
      <c r="F24" s="67">
        <v>29730935.300000001</v>
      </c>
      <c r="G24" s="67">
        <v>16021602.979999999</v>
      </c>
      <c r="H24" s="67">
        <v>14198004.530000001</v>
      </c>
      <c r="I24" s="67">
        <v>13337351.450000001</v>
      </c>
      <c r="J24" s="67">
        <v>12367602.319999998</v>
      </c>
      <c r="K24" s="67">
        <v>11039975.399999999</v>
      </c>
      <c r="L24" s="67">
        <v>9797361.8599999994</v>
      </c>
      <c r="M24" s="67">
        <v>10190571.07</v>
      </c>
      <c r="N24" s="67">
        <v>7779733.7000000002</v>
      </c>
      <c r="O24" s="67">
        <v>11057289.170000002</v>
      </c>
      <c r="P24" s="67">
        <v>9609159.8200000003</v>
      </c>
      <c r="Q24" s="67">
        <v>7993275.8200000003</v>
      </c>
      <c r="R24" s="67">
        <v>8917750.3800000008</v>
      </c>
      <c r="S24" s="67">
        <v>9315000.4800000004</v>
      </c>
      <c r="T24" s="67">
        <v>14110368.220000001</v>
      </c>
      <c r="U24" s="67">
        <v>14749044.880000001</v>
      </c>
      <c r="V24" s="67">
        <v>12652966.210000001</v>
      </c>
      <c r="W24" s="67">
        <v>20329860.990000002</v>
      </c>
      <c r="X24" s="67">
        <v>21078627.800000001</v>
      </c>
      <c r="Y24" s="67">
        <v>23317285.399999999</v>
      </c>
      <c r="Z24" s="130">
        <v>32219154.890000004</v>
      </c>
      <c r="AA24" s="130">
        <v>27260163.560000002</v>
      </c>
      <c r="AB24" s="66">
        <f>SUM(F24:$AA$24)</f>
        <v>337073086.22999996</v>
      </c>
    </row>
    <row r="25" spans="1:28" ht="24.95" customHeight="1">
      <c r="A25" s="68" t="s">
        <v>21</v>
      </c>
      <c r="B25" s="69"/>
      <c r="C25" s="70" t="s">
        <v>22</v>
      </c>
      <c r="D25" s="71"/>
      <c r="E25" s="72"/>
      <c r="F25" s="73">
        <v>23184.26</v>
      </c>
      <c r="G25" s="73">
        <v>42804.28</v>
      </c>
      <c r="H25" s="73">
        <v>23003.32</v>
      </c>
      <c r="I25" s="73">
        <v>15141.6</v>
      </c>
      <c r="J25" s="73">
        <v>6762.8</v>
      </c>
      <c r="K25" s="73">
        <v>8460</v>
      </c>
      <c r="L25" s="73">
        <v>23899.97</v>
      </c>
      <c r="M25" s="73">
        <v>16722</v>
      </c>
      <c r="N25" s="73">
        <v>33863.769999999997</v>
      </c>
      <c r="O25" s="73">
        <v>8574.16</v>
      </c>
      <c r="P25" s="73">
        <v>41416.839999999997</v>
      </c>
      <c r="Q25" s="73">
        <v>24568.34</v>
      </c>
      <c r="R25" s="73">
        <v>8825.7099999999991</v>
      </c>
      <c r="S25" s="73">
        <v>33518.57</v>
      </c>
      <c r="T25" s="73">
        <v>4762.92</v>
      </c>
      <c r="U25" s="73">
        <v>23152.3</v>
      </c>
      <c r="V25" s="73">
        <v>29284.12</v>
      </c>
      <c r="W25" s="73">
        <v>48061.85</v>
      </c>
      <c r="X25" s="73">
        <v>98039.93</v>
      </c>
      <c r="Y25" s="73">
        <v>307816.36</v>
      </c>
      <c r="Z25" s="131">
        <v>86925.03</v>
      </c>
      <c r="AA25" s="131">
        <v>147774.17000000001</v>
      </c>
      <c r="AB25" s="72">
        <f>SUM(F25:$AA$25)</f>
        <v>1056562.2999999998</v>
      </c>
    </row>
    <row r="26" spans="1:28" ht="24.95" customHeight="1">
      <c r="A26" s="68" t="s">
        <v>21</v>
      </c>
      <c r="B26" s="69"/>
      <c r="C26" s="70" t="s">
        <v>23</v>
      </c>
      <c r="D26" s="71"/>
      <c r="E26" s="72"/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4632.41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131">
        <v>0</v>
      </c>
      <c r="AA26" s="131">
        <v>0</v>
      </c>
      <c r="AB26" s="72">
        <f>SUM(F26:$AA$26)</f>
        <v>4632.41</v>
      </c>
    </row>
    <row r="27" spans="1:28" ht="24.95" customHeight="1">
      <c r="A27" s="68" t="s">
        <v>21</v>
      </c>
      <c r="B27" s="69"/>
      <c r="C27" s="74" t="s">
        <v>24</v>
      </c>
      <c r="D27" s="75"/>
      <c r="E27" s="76"/>
      <c r="F27" s="77">
        <v>435715.15</v>
      </c>
      <c r="G27" s="77">
        <v>529199.19999999995</v>
      </c>
      <c r="H27" s="77">
        <v>571810.55000000005</v>
      </c>
      <c r="I27" s="77">
        <v>381702.81</v>
      </c>
      <c r="J27" s="77">
        <v>1225675.02</v>
      </c>
      <c r="K27" s="77">
        <v>522187.41</v>
      </c>
      <c r="L27" s="77">
        <v>559963.56000000006</v>
      </c>
      <c r="M27" s="77">
        <v>516907.58</v>
      </c>
      <c r="N27" s="77">
        <v>492629.57</v>
      </c>
      <c r="O27" s="77">
        <v>1065419.1299999999</v>
      </c>
      <c r="P27" s="77">
        <v>430039.62</v>
      </c>
      <c r="Q27" s="77">
        <v>403966.74</v>
      </c>
      <c r="R27" s="77">
        <v>413415.39</v>
      </c>
      <c r="S27" s="77">
        <v>401050.17</v>
      </c>
      <c r="T27" s="77">
        <v>999567.1</v>
      </c>
      <c r="U27" s="77">
        <v>428711.24</v>
      </c>
      <c r="V27" s="77">
        <v>409545.25</v>
      </c>
      <c r="W27" s="77">
        <v>371574.03</v>
      </c>
      <c r="X27" s="77">
        <v>360430.59</v>
      </c>
      <c r="Y27" s="77">
        <v>945820.18</v>
      </c>
      <c r="Z27" s="132">
        <v>409253.61</v>
      </c>
      <c r="AA27" s="132">
        <v>375093.34</v>
      </c>
      <c r="AB27" s="76">
        <f>SUM(F27:$AA$27)</f>
        <v>12249677.239999998</v>
      </c>
    </row>
    <row r="28" spans="1:28" ht="24.95" customHeight="1">
      <c r="A28" s="68" t="s">
        <v>21</v>
      </c>
      <c r="B28" s="69"/>
      <c r="C28" s="74" t="s">
        <v>25</v>
      </c>
      <c r="D28" s="75"/>
      <c r="E28" s="76"/>
      <c r="F28" s="77">
        <v>1018521.27</v>
      </c>
      <c r="G28" s="77">
        <v>1001893.71</v>
      </c>
      <c r="H28" s="77">
        <v>941959.95</v>
      </c>
      <c r="I28" s="77">
        <v>744058.42</v>
      </c>
      <c r="J28" s="77">
        <v>629118.16</v>
      </c>
      <c r="K28" s="77">
        <v>1107800.72</v>
      </c>
      <c r="L28" s="77">
        <v>788969.28</v>
      </c>
      <c r="M28" s="77">
        <v>663792.07999999996</v>
      </c>
      <c r="N28" s="77">
        <v>557746.69999999995</v>
      </c>
      <c r="O28" s="77">
        <v>484288.74</v>
      </c>
      <c r="P28" s="77">
        <v>910319.53</v>
      </c>
      <c r="Q28" s="77">
        <v>541248.81999999995</v>
      </c>
      <c r="R28" s="77">
        <v>529979.03</v>
      </c>
      <c r="S28" s="77">
        <v>505784.56</v>
      </c>
      <c r="T28" s="77">
        <v>460815.39</v>
      </c>
      <c r="U28" s="77">
        <v>943352.7</v>
      </c>
      <c r="V28" s="77">
        <v>627373.65</v>
      </c>
      <c r="W28" s="77">
        <v>509531.2</v>
      </c>
      <c r="X28" s="77">
        <v>469278.89</v>
      </c>
      <c r="Y28" s="77">
        <v>437544.09</v>
      </c>
      <c r="Z28" s="132">
        <v>934377.64</v>
      </c>
      <c r="AA28" s="132">
        <v>557486.62</v>
      </c>
      <c r="AB28" s="76">
        <f>SUM(F28:$AA$28)</f>
        <v>15365241.15</v>
      </c>
    </row>
    <row r="29" spans="1:28" ht="24.95" customHeight="1">
      <c r="A29" s="68" t="s">
        <v>21</v>
      </c>
      <c r="B29" s="69"/>
      <c r="C29" s="74" t="s">
        <v>26</v>
      </c>
      <c r="D29" s="75"/>
      <c r="E29" s="76"/>
      <c r="F29" s="77">
        <v>4301068.3099999996</v>
      </c>
      <c r="G29" s="77">
        <v>4158951.35</v>
      </c>
      <c r="H29" s="77">
        <v>4042140.84</v>
      </c>
      <c r="I29" s="77">
        <v>3226790.93</v>
      </c>
      <c r="J29" s="77">
        <v>4542339.09</v>
      </c>
      <c r="K29" s="77">
        <v>4044451.56</v>
      </c>
      <c r="L29" s="77">
        <v>3998954.81</v>
      </c>
      <c r="M29" s="77">
        <v>3627049.47</v>
      </c>
      <c r="N29" s="77">
        <v>2701858.17</v>
      </c>
      <c r="O29" s="77">
        <v>5791438.8099999996</v>
      </c>
      <c r="P29" s="77">
        <v>3405077.55</v>
      </c>
      <c r="Q29" s="77">
        <v>3168652.94</v>
      </c>
      <c r="R29" s="77">
        <v>4159640.99</v>
      </c>
      <c r="S29" s="77">
        <v>3377969.43</v>
      </c>
      <c r="T29" s="77">
        <v>6720938.7199999997</v>
      </c>
      <c r="U29" s="77">
        <v>4942677.8099999996</v>
      </c>
      <c r="V29" s="77">
        <v>4053415.37</v>
      </c>
      <c r="W29" s="77">
        <v>8562318.4399999995</v>
      </c>
      <c r="X29" s="77">
        <v>4635191</v>
      </c>
      <c r="Y29" s="77">
        <v>5840371.7400000002</v>
      </c>
      <c r="Z29" s="132">
        <v>4396878.34</v>
      </c>
      <c r="AA29" s="132">
        <v>2860368.86</v>
      </c>
      <c r="AB29" s="76">
        <f>SUM(F$29:$AA29)</f>
        <v>96558544.529999986</v>
      </c>
    </row>
    <row r="30" spans="1:28" ht="24.95" customHeight="1">
      <c r="A30" s="68" t="s">
        <v>21</v>
      </c>
      <c r="B30" s="69"/>
      <c r="C30" s="70" t="s">
        <v>27</v>
      </c>
      <c r="D30" s="71"/>
      <c r="E30" s="72"/>
      <c r="F30" s="73">
        <v>6313802.8399999999</v>
      </c>
      <c r="G30" s="73">
        <v>3294297.63</v>
      </c>
      <c r="H30" s="73">
        <v>3866262.2</v>
      </c>
      <c r="I30" s="73">
        <v>3702791.19</v>
      </c>
      <c r="J30" s="73">
        <v>3483327.35</v>
      </c>
      <c r="K30" s="73">
        <v>3249291.32</v>
      </c>
      <c r="L30" s="73">
        <v>2905820.38</v>
      </c>
      <c r="M30" s="73">
        <v>3032722.02</v>
      </c>
      <c r="N30" s="73">
        <v>2640403.94</v>
      </c>
      <c r="O30" s="73">
        <v>2391229.39</v>
      </c>
      <c r="P30" s="73">
        <v>3171703.53</v>
      </c>
      <c r="Q30" s="73">
        <v>2288781.73</v>
      </c>
      <c r="R30" s="73">
        <v>2105468.12</v>
      </c>
      <c r="S30" s="73">
        <v>3722952.76</v>
      </c>
      <c r="T30" s="73">
        <v>4592412.7300000004</v>
      </c>
      <c r="U30" s="73">
        <v>6671067.21</v>
      </c>
      <c r="V30" s="73">
        <v>5922671.7400000002</v>
      </c>
      <c r="W30" s="73">
        <v>8594449.5</v>
      </c>
      <c r="X30" s="73">
        <v>12562875.050000001</v>
      </c>
      <c r="Y30" s="73">
        <v>9820562.6799999997</v>
      </c>
      <c r="Z30" s="131">
        <v>12962934.039999999</v>
      </c>
      <c r="AA30" s="131">
        <v>11200513.800000001</v>
      </c>
      <c r="AB30" s="72">
        <f>SUM(F$30:$AA30)</f>
        <v>118496341.14999999</v>
      </c>
    </row>
    <row r="31" spans="1:28" ht="24.95" customHeight="1">
      <c r="A31" s="68" t="s">
        <v>21</v>
      </c>
      <c r="B31" s="69"/>
      <c r="C31" s="70" t="s">
        <v>28</v>
      </c>
      <c r="D31" s="71"/>
      <c r="E31" s="72"/>
      <c r="F31" s="73">
        <v>17403796.600000001</v>
      </c>
      <c r="G31" s="73">
        <v>6810752.0300000003</v>
      </c>
      <c r="H31" s="73">
        <v>4546872.28</v>
      </c>
      <c r="I31" s="73">
        <v>5124198.87</v>
      </c>
      <c r="J31" s="73">
        <v>2374924.36</v>
      </c>
      <c r="K31" s="73">
        <v>1889399.27</v>
      </c>
      <c r="L31" s="73">
        <v>1350738.59</v>
      </c>
      <c r="M31" s="73">
        <v>2226804.1800000002</v>
      </c>
      <c r="N31" s="73">
        <v>1261240.53</v>
      </c>
      <c r="O31" s="73">
        <v>1224210.71</v>
      </c>
      <c r="P31" s="73">
        <v>1533136.92</v>
      </c>
      <c r="Q31" s="73">
        <v>1479751.07</v>
      </c>
      <c r="R31" s="73">
        <v>1610709.48</v>
      </c>
      <c r="S31" s="73">
        <v>1207626.8500000001</v>
      </c>
      <c r="T31" s="73">
        <v>1279073.05</v>
      </c>
      <c r="U31" s="73">
        <v>1614733.16</v>
      </c>
      <c r="V31" s="73">
        <v>1550269.52</v>
      </c>
      <c r="W31" s="73">
        <v>2176065.87</v>
      </c>
      <c r="X31" s="73">
        <v>2907077.63</v>
      </c>
      <c r="Y31" s="73">
        <v>5914326.1699999999</v>
      </c>
      <c r="Z31" s="131">
        <v>13291617.790000001</v>
      </c>
      <c r="AA31" s="131">
        <v>12022370.24</v>
      </c>
      <c r="AB31" s="72">
        <f>SUM(F$31:$AA31)</f>
        <v>90799695.170000002</v>
      </c>
    </row>
    <row r="32" spans="1:28" ht="24.95" customHeight="1">
      <c r="A32" s="68" t="s">
        <v>21</v>
      </c>
      <c r="B32" s="69"/>
      <c r="C32" s="70" t="s">
        <v>29</v>
      </c>
      <c r="D32" s="71"/>
      <c r="E32" s="72"/>
      <c r="F32" s="73">
        <v>234846.87</v>
      </c>
      <c r="G32" s="73">
        <v>183704.78</v>
      </c>
      <c r="H32" s="73">
        <v>205955.39</v>
      </c>
      <c r="I32" s="73">
        <v>142667.63</v>
      </c>
      <c r="J32" s="73">
        <v>105455.54</v>
      </c>
      <c r="K32" s="73">
        <v>218385.12</v>
      </c>
      <c r="L32" s="73">
        <v>169015.27</v>
      </c>
      <c r="M32" s="73">
        <v>106573.74</v>
      </c>
      <c r="N32" s="73">
        <v>91991.02</v>
      </c>
      <c r="O32" s="73">
        <v>87495.82</v>
      </c>
      <c r="P32" s="73">
        <v>117465.83</v>
      </c>
      <c r="Q32" s="73">
        <v>86306.18</v>
      </c>
      <c r="R32" s="73">
        <v>89711.66</v>
      </c>
      <c r="S32" s="73">
        <v>66098.14</v>
      </c>
      <c r="T32" s="73">
        <v>52798.31</v>
      </c>
      <c r="U32" s="73">
        <v>125350.46</v>
      </c>
      <c r="V32" s="73">
        <v>60406.559999999998</v>
      </c>
      <c r="W32" s="73">
        <v>67860.100000000006</v>
      </c>
      <c r="X32" s="73">
        <v>45734.71</v>
      </c>
      <c r="Y32" s="73">
        <v>50844.18</v>
      </c>
      <c r="Z32" s="131">
        <v>137168.44</v>
      </c>
      <c r="AA32" s="131">
        <v>96556.53</v>
      </c>
      <c r="AB32" s="72">
        <f>SUM(F$32:$AA32)</f>
        <v>2542392.2799999998</v>
      </c>
    </row>
    <row r="33" spans="1:28" ht="24.95" customHeight="1">
      <c r="A33" s="8"/>
      <c r="B33" s="78">
        <v>805</v>
      </c>
      <c r="C33" s="64" t="s">
        <v>30</v>
      </c>
      <c r="D33" s="65"/>
      <c r="E33" s="66"/>
      <c r="F33" s="67">
        <v>142.35</v>
      </c>
      <c r="G33" s="67">
        <v>135.30000000000001</v>
      </c>
      <c r="H33" s="67">
        <v>789.18</v>
      </c>
      <c r="I33" s="67">
        <v>2348.3000000000002</v>
      </c>
      <c r="J33" s="67">
        <v>2545.21</v>
      </c>
      <c r="K33" s="67">
        <v>2940.05</v>
      </c>
      <c r="L33" s="67">
        <v>3200.36</v>
      </c>
      <c r="M33" s="67">
        <v>4282.62</v>
      </c>
      <c r="N33" s="67">
        <v>3351.79</v>
      </c>
      <c r="O33" s="67">
        <v>2354.7600000000002</v>
      </c>
      <c r="P33" s="67">
        <v>583.78</v>
      </c>
      <c r="Q33" s="67">
        <v>630.28</v>
      </c>
      <c r="R33" s="67">
        <v>903.57</v>
      </c>
      <c r="S33" s="67">
        <v>843.9</v>
      </c>
      <c r="T33" s="67">
        <v>135.30000000000001</v>
      </c>
      <c r="U33" s="67">
        <v>0.28000000000000003</v>
      </c>
      <c r="V33" s="67">
        <v>45.3</v>
      </c>
      <c r="W33" s="67">
        <v>90.58</v>
      </c>
      <c r="X33" s="67">
        <v>336.49</v>
      </c>
      <c r="Y33" s="67">
        <v>225</v>
      </c>
      <c r="Z33" s="130">
        <v>360.27</v>
      </c>
      <c r="AA33" s="130">
        <v>90.27</v>
      </c>
      <c r="AB33" s="66">
        <f>SUM(F33:$AA$33)</f>
        <v>26334.94</v>
      </c>
    </row>
    <row r="34" spans="1:28" ht="24.95" customHeight="1">
      <c r="A34" s="68" t="s">
        <v>21</v>
      </c>
      <c r="B34" s="69"/>
      <c r="C34" s="70" t="s">
        <v>31</v>
      </c>
      <c r="D34" s="71"/>
      <c r="E34" s="72"/>
      <c r="F34" s="73">
        <v>97.35</v>
      </c>
      <c r="G34" s="73">
        <v>0.3</v>
      </c>
      <c r="H34" s="73">
        <v>699.18</v>
      </c>
      <c r="I34" s="73">
        <v>2348.3000000000002</v>
      </c>
      <c r="J34" s="73">
        <v>2500.21</v>
      </c>
      <c r="K34" s="73">
        <v>2895.05</v>
      </c>
      <c r="L34" s="73">
        <v>3110.36</v>
      </c>
      <c r="M34" s="73">
        <v>4102.62</v>
      </c>
      <c r="N34" s="73">
        <v>3216.79</v>
      </c>
      <c r="O34" s="73">
        <v>2354.7600000000002</v>
      </c>
      <c r="P34" s="73">
        <v>538.78</v>
      </c>
      <c r="Q34" s="73">
        <v>0.28000000000000003</v>
      </c>
      <c r="R34" s="73">
        <v>813.57</v>
      </c>
      <c r="S34" s="73">
        <v>798.9</v>
      </c>
      <c r="T34" s="73">
        <v>0.3</v>
      </c>
      <c r="U34" s="73">
        <v>0.28000000000000003</v>
      </c>
      <c r="V34" s="73">
        <v>0.3</v>
      </c>
      <c r="W34" s="73">
        <v>0.57999999999999996</v>
      </c>
      <c r="X34" s="73">
        <v>201.49</v>
      </c>
      <c r="Y34" s="73">
        <v>0</v>
      </c>
      <c r="Z34" s="131">
        <v>0.27</v>
      </c>
      <c r="AA34" s="131">
        <v>0.27</v>
      </c>
      <c r="AB34" s="72">
        <f>SUM(F34:$AA$34)</f>
        <v>23679.94</v>
      </c>
    </row>
    <row r="35" spans="1:28" ht="24.95" customHeight="1">
      <c r="A35" s="68" t="s">
        <v>21</v>
      </c>
      <c r="B35" s="69"/>
      <c r="C35" s="70" t="s">
        <v>32</v>
      </c>
      <c r="D35" s="71"/>
      <c r="E35" s="72"/>
      <c r="F35" s="73">
        <v>0</v>
      </c>
      <c r="G35" s="73">
        <v>0</v>
      </c>
      <c r="H35" s="73">
        <v>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131">
        <v>0</v>
      </c>
      <c r="AA35" s="131">
        <v>0</v>
      </c>
      <c r="AB35" s="72">
        <f>SUM(F35:$AA$35)</f>
        <v>0</v>
      </c>
    </row>
    <row r="36" spans="1:28" ht="24.95" customHeight="1">
      <c r="A36" s="68" t="s">
        <v>21</v>
      </c>
      <c r="B36" s="69"/>
      <c r="C36" s="70" t="s">
        <v>33</v>
      </c>
      <c r="D36" s="71"/>
      <c r="E36" s="72"/>
      <c r="F36" s="73">
        <v>45</v>
      </c>
      <c r="G36" s="73">
        <v>135</v>
      </c>
      <c r="H36" s="73">
        <v>90</v>
      </c>
      <c r="I36" s="73">
        <v>0</v>
      </c>
      <c r="J36" s="73">
        <v>45</v>
      </c>
      <c r="K36" s="73">
        <v>45</v>
      </c>
      <c r="L36" s="73">
        <v>90</v>
      </c>
      <c r="M36" s="73">
        <v>180</v>
      </c>
      <c r="N36" s="73">
        <v>135</v>
      </c>
      <c r="O36" s="73">
        <v>0</v>
      </c>
      <c r="P36" s="73">
        <v>45</v>
      </c>
      <c r="Q36" s="73">
        <v>630</v>
      </c>
      <c r="R36" s="73">
        <v>90</v>
      </c>
      <c r="S36" s="73">
        <v>45</v>
      </c>
      <c r="T36" s="73">
        <v>135</v>
      </c>
      <c r="U36" s="73">
        <v>0</v>
      </c>
      <c r="V36" s="73">
        <v>45</v>
      </c>
      <c r="W36" s="73">
        <v>90</v>
      </c>
      <c r="X36" s="73">
        <v>135</v>
      </c>
      <c r="Y36" s="73">
        <v>225</v>
      </c>
      <c r="Z36" s="131">
        <v>360</v>
      </c>
      <c r="AA36" s="131">
        <v>90</v>
      </c>
      <c r="AB36" s="72">
        <f>SUM(F$36:$AA36)</f>
        <v>2655</v>
      </c>
    </row>
    <row r="37" spans="1:28" ht="24.95" customHeight="1">
      <c r="A37" s="68" t="s">
        <v>21</v>
      </c>
      <c r="B37" s="69"/>
      <c r="C37" s="70" t="s">
        <v>34</v>
      </c>
      <c r="D37" s="71"/>
      <c r="E37" s="72"/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131">
        <v>0</v>
      </c>
      <c r="AA37" s="131">
        <v>0</v>
      </c>
      <c r="AB37" s="72">
        <f>SUM(F37:$AA$37)</f>
        <v>0</v>
      </c>
    </row>
    <row r="38" spans="1:28" ht="24.95" customHeight="1">
      <c r="A38" s="8"/>
      <c r="B38" s="2">
        <v>827</v>
      </c>
      <c r="C38" s="64" t="s">
        <v>35</v>
      </c>
      <c r="D38" s="65"/>
      <c r="E38" s="66"/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130">
        <v>0</v>
      </c>
      <c r="AA38" s="130">
        <v>0</v>
      </c>
      <c r="AB38" s="66">
        <f>SUM(F38:$AA$38)</f>
        <v>0</v>
      </c>
    </row>
    <row r="39" spans="1:28" ht="24.95" customHeight="1">
      <c r="A39" s="8"/>
      <c r="B39" s="2">
        <v>824</v>
      </c>
      <c r="C39" s="64" t="s">
        <v>36</v>
      </c>
      <c r="D39" s="65"/>
      <c r="E39" s="66"/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130">
        <v>0</v>
      </c>
      <c r="AA39" s="130">
        <v>2370433.39</v>
      </c>
      <c r="AB39" s="66">
        <f>SUM(F39:$AA$39)</f>
        <v>2370433.39</v>
      </c>
    </row>
    <row r="40" spans="1:28" ht="24.95" customHeight="1">
      <c r="A40" s="8"/>
      <c r="B40" s="2">
        <v>807</v>
      </c>
      <c r="C40" s="64" t="s">
        <v>37</v>
      </c>
      <c r="D40" s="65"/>
      <c r="E40" s="66"/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130">
        <v>6651.18</v>
      </c>
      <c r="AA40" s="130">
        <v>176542</v>
      </c>
      <c r="AB40" s="66">
        <f>SUM(F40:$AA$40)</f>
        <v>183193.18</v>
      </c>
    </row>
    <row r="41" spans="1:28" ht="24.95" customHeight="1">
      <c r="A41" s="8"/>
      <c r="B41" s="2">
        <v>814</v>
      </c>
      <c r="C41" s="64" t="s">
        <v>38</v>
      </c>
      <c r="D41" s="65"/>
      <c r="E41" s="66"/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498636.65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130">
        <v>0</v>
      </c>
      <c r="AA41" s="130">
        <v>0</v>
      </c>
      <c r="AB41" s="66">
        <f>SUM(F41:$AA$41)</f>
        <v>498636.65</v>
      </c>
    </row>
    <row r="42" spans="1:28" ht="24.95" customHeight="1">
      <c r="A42" s="8"/>
      <c r="B42" s="2">
        <v>905</v>
      </c>
      <c r="C42" s="64" t="s">
        <v>39</v>
      </c>
      <c r="D42" s="65"/>
      <c r="E42" s="66"/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5377052.3399999999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130">
        <v>0</v>
      </c>
      <c r="AA42" s="130">
        <v>0</v>
      </c>
      <c r="AB42" s="66">
        <f>SUM(F42:$AA$42)</f>
        <v>5377052.3399999999</v>
      </c>
    </row>
    <row r="43" spans="1:28" ht="24.95" customHeight="1" thickBot="1">
      <c r="A43" s="8"/>
      <c r="B43" s="2">
        <v>940</v>
      </c>
      <c r="C43" s="79" t="s">
        <v>40</v>
      </c>
      <c r="D43" s="80"/>
      <c r="E43" s="81"/>
      <c r="F43" s="82">
        <v>0</v>
      </c>
      <c r="G43" s="82">
        <v>100000000</v>
      </c>
      <c r="H43" s="82">
        <v>0</v>
      </c>
      <c r="I43" s="82">
        <v>50000000</v>
      </c>
      <c r="J43" s="82">
        <v>0</v>
      </c>
      <c r="K43" s="82">
        <v>0</v>
      </c>
      <c r="L43" s="82">
        <v>0</v>
      </c>
      <c r="M43" s="82">
        <v>0</v>
      </c>
      <c r="N43" s="82">
        <v>25000000</v>
      </c>
      <c r="O43" s="82">
        <v>0</v>
      </c>
      <c r="P43" s="82">
        <v>0</v>
      </c>
      <c r="Q43" s="82">
        <v>50000000</v>
      </c>
      <c r="R43" s="82">
        <v>0</v>
      </c>
      <c r="S43" s="82">
        <v>0</v>
      </c>
      <c r="T43" s="82">
        <v>0</v>
      </c>
      <c r="U43" s="82">
        <v>0</v>
      </c>
      <c r="V43" s="82">
        <v>0</v>
      </c>
      <c r="W43" s="82">
        <v>0</v>
      </c>
      <c r="X43" s="82">
        <v>0</v>
      </c>
      <c r="Y43" s="82">
        <v>0</v>
      </c>
      <c r="Z43" s="133">
        <v>0</v>
      </c>
      <c r="AA43" s="133">
        <v>0</v>
      </c>
      <c r="AB43" s="81">
        <f>SUM(F43:$AA$43)</f>
        <v>225000000</v>
      </c>
    </row>
    <row r="44" spans="1:28" ht="24.95" customHeight="1" thickBot="1">
      <c r="A44" s="83"/>
      <c r="B44" s="2"/>
      <c r="C44" s="11"/>
      <c r="D44" s="84"/>
      <c r="E44" s="85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134"/>
      <c r="AA44" s="134"/>
      <c r="AB44" s="85"/>
    </row>
    <row r="45" spans="1:28" ht="24.95" customHeight="1">
      <c r="A45" s="87"/>
      <c r="B45" s="2"/>
      <c r="C45" s="60" t="s">
        <v>41</v>
      </c>
      <c r="D45" s="61"/>
      <c r="E45" s="62">
        <v>0</v>
      </c>
      <c r="F45" s="63">
        <v>38744132.559999995</v>
      </c>
      <c r="G45" s="63">
        <v>29361880.390000001</v>
      </c>
      <c r="H45" s="63">
        <v>33535493.399999999</v>
      </c>
      <c r="I45" s="63">
        <v>20918032.810000002</v>
      </c>
      <c r="J45" s="63">
        <v>20777644.490000002</v>
      </c>
      <c r="K45" s="63">
        <v>21654408.789999999</v>
      </c>
      <c r="L45" s="63">
        <v>16100777.609999998</v>
      </c>
      <c r="M45" s="63">
        <v>39794823.399999999</v>
      </c>
      <c r="N45" s="63">
        <v>20453397.520000003</v>
      </c>
      <c r="O45" s="63">
        <v>20149005.120000001</v>
      </c>
      <c r="P45" s="63">
        <v>25265807.080000002</v>
      </c>
      <c r="Q45" s="63">
        <v>22136898.289999992</v>
      </c>
      <c r="R45" s="63">
        <v>41726352.269999996</v>
      </c>
      <c r="S45" s="63">
        <v>21591536.629999999</v>
      </c>
      <c r="T45" s="63">
        <v>20782770.810000002</v>
      </c>
      <c r="U45" s="63">
        <v>21568646.809999999</v>
      </c>
      <c r="V45" s="63">
        <v>21417725.589999996</v>
      </c>
      <c r="W45" s="63">
        <v>41214662.99000001</v>
      </c>
      <c r="X45" s="63">
        <v>20428310.650000002</v>
      </c>
      <c r="Y45" s="63">
        <v>22591447.959999997</v>
      </c>
      <c r="Z45" s="129">
        <v>23026679.220000003</v>
      </c>
      <c r="AA45" s="129">
        <v>22553871.599999998</v>
      </c>
      <c r="AB45" s="62">
        <f t="shared" ref="AB45" si="2">SUM(AB46:AB59)</f>
        <v>565794305.98999989</v>
      </c>
    </row>
    <row r="46" spans="1:28" ht="24.95" customHeight="1">
      <c r="A46" s="87"/>
      <c r="B46" s="88">
        <v>735</v>
      </c>
      <c r="C46" s="50" t="s">
        <v>42</v>
      </c>
      <c r="D46" s="89"/>
      <c r="E46" s="22"/>
      <c r="F46" s="90">
        <v>14832253.65</v>
      </c>
      <c r="G46" s="90">
        <v>19462476.679999996</v>
      </c>
      <c r="H46" s="90">
        <v>21681679.07</v>
      </c>
      <c r="I46" s="90">
        <v>13876164.16</v>
      </c>
      <c r="J46" s="90">
        <v>13880433.640000001</v>
      </c>
      <c r="K46" s="90">
        <v>14707863.049999999</v>
      </c>
      <c r="L46" s="90">
        <v>14969117.73</v>
      </c>
      <c r="M46" s="90">
        <v>25735992.579999998</v>
      </c>
      <c r="N46" s="90">
        <v>13728940.49</v>
      </c>
      <c r="O46" s="90">
        <v>13463581.609999999</v>
      </c>
      <c r="P46" s="90">
        <v>14990337.120000001</v>
      </c>
      <c r="Q46" s="90">
        <v>14852026.969999999</v>
      </c>
      <c r="R46" s="90">
        <v>26878298.390000001</v>
      </c>
      <c r="S46" s="90">
        <v>13948278.1</v>
      </c>
      <c r="T46" s="90">
        <v>13891112.220000001</v>
      </c>
      <c r="U46" s="90">
        <v>14633612.91</v>
      </c>
      <c r="V46" s="90">
        <v>14569455.079999998</v>
      </c>
      <c r="W46" s="90">
        <v>26993728.640000001</v>
      </c>
      <c r="X46" s="90">
        <v>13970684.600000001</v>
      </c>
      <c r="Y46" s="90">
        <v>13884528.689999999</v>
      </c>
      <c r="Z46" s="134">
        <v>14151287.01</v>
      </c>
      <c r="AA46" s="134">
        <v>14347273.66</v>
      </c>
      <c r="AB46" s="22">
        <f>SUM(F46:$AA$46)-AB52</f>
        <v>363449126.05000007</v>
      </c>
    </row>
    <row r="47" spans="1:28" ht="24.95" customHeight="1">
      <c r="A47" s="87"/>
      <c r="B47" s="91">
        <v>735</v>
      </c>
      <c r="C47" s="50" t="s">
        <v>43</v>
      </c>
      <c r="D47" s="89"/>
      <c r="E47" s="22"/>
      <c r="F47" s="90">
        <v>6674271.1299999999</v>
      </c>
      <c r="G47" s="90">
        <v>9746191.6500000004</v>
      </c>
      <c r="H47" s="90">
        <v>11546198.41</v>
      </c>
      <c r="I47" s="90">
        <v>6345799.9800000004</v>
      </c>
      <c r="J47" s="90">
        <v>6821860.4299999997</v>
      </c>
      <c r="K47" s="90">
        <v>6898063.5599999996</v>
      </c>
      <c r="L47" s="90">
        <v>6814457.1399999997</v>
      </c>
      <c r="M47" s="90">
        <v>13561992.279999999</v>
      </c>
      <c r="N47" s="90">
        <v>6348764.8200000003</v>
      </c>
      <c r="O47" s="90">
        <v>6598369.8899999997</v>
      </c>
      <c r="P47" s="90">
        <v>7017949.0199999996</v>
      </c>
      <c r="Q47" s="90">
        <v>6927830.9699999997</v>
      </c>
      <c r="R47" s="90">
        <v>14355981.77</v>
      </c>
      <c r="S47" s="90">
        <v>6434945.4500000002</v>
      </c>
      <c r="T47" s="90">
        <v>6806181.3399999999</v>
      </c>
      <c r="U47" s="90">
        <v>6846978.6900000004</v>
      </c>
      <c r="V47" s="90">
        <v>6783544.4000000004</v>
      </c>
      <c r="W47" s="90">
        <v>14070087.559999999</v>
      </c>
      <c r="X47" s="90">
        <v>6403177</v>
      </c>
      <c r="Y47" s="90">
        <v>8555786.8599999994</v>
      </c>
      <c r="Z47" s="134">
        <v>6598913.5899999999</v>
      </c>
      <c r="AA47" s="134">
        <v>6578884.8099999996</v>
      </c>
      <c r="AB47" s="22">
        <f>SUM(F47:$AA$47)</f>
        <v>178736230.75000003</v>
      </c>
    </row>
    <row r="48" spans="1:28" ht="24.95" customHeight="1">
      <c r="A48" s="87"/>
      <c r="B48" s="91">
        <v>723</v>
      </c>
      <c r="C48" s="50" t="s">
        <v>44</v>
      </c>
      <c r="D48" s="89"/>
      <c r="E48" s="22"/>
      <c r="F48" s="90">
        <v>3569.08</v>
      </c>
      <c r="G48" s="90">
        <v>7138.16</v>
      </c>
      <c r="H48" s="90">
        <v>10707.24</v>
      </c>
      <c r="I48" s="90">
        <v>3569.08</v>
      </c>
      <c r="J48" s="90">
        <v>3568.54</v>
      </c>
      <c r="K48" s="90">
        <v>3688.02</v>
      </c>
      <c r="L48" s="90">
        <v>3688.02</v>
      </c>
      <c r="M48" s="90">
        <v>11064.06</v>
      </c>
      <c r="N48" s="90">
        <v>3688.02</v>
      </c>
      <c r="O48" s="90">
        <v>3688.02</v>
      </c>
      <c r="P48" s="90">
        <v>3688.02</v>
      </c>
      <c r="Q48" s="90">
        <v>3688.02</v>
      </c>
      <c r="R48" s="90">
        <v>11064.06</v>
      </c>
      <c r="S48" s="90">
        <v>3688.02</v>
      </c>
      <c r="T48" s="90">
        <v>3688.02</v>
      </c>
      <c r="U48" s="90">
        <v>3688.02</v>
      </c>
      <c r="V48" s="90">
        <v>3688.02</v>
      </c>
      <c r="W48" s="90">
        <v>11064.06</v>
      </c>
      <c r="X48" s="90">
        <v>3688.02</v>
      </c>
      <c r="Y48" s="90">
        <v>3688.02</v>
      </c>
      <c r="Z48" s="134">
        <v>3688.02</v>
      </c>
      <c r="AA48" s="134">
        <v>3688.02</v>
      </c>
      <c r="AB48" s="22">
        <f>SUM(F48:$AA$48)</f>
        <v>113376.56000000001</v>
      </c>
    </row>
    <row r="49" spans="1:28" ht="24.95" customHeight="1">
      <c r="A49" s="87"/>
      <c r="B49" s="91" t="s">
        <v>45</v>
      </c>
      <c r="C49" s="64" t="s">
        <v>46</v>
      </c>
      <c r="D49" s="65"/>
      <c r="E49" s="66"/>
      <c r="F49" s="90">
        <v>27278.03</v>
      </c>
      <c r="G49" s="90">
        <v>17195.71</v>
      </c>
      <c r="H49" s="90">
        <v>235591.53000000003</v>
      </c>
      <c r="I49" s="90">
        <v>12539.48</v>
      </c>
      <c r="J49" s="90">
        <v>13230.31</v>
      </c>
      <c r="K49" s="90">
        <v>13191.19</v>
      </c>
      <c r="L49" s="90">
        <v>12980.61</v>
      </c>
      <c r="M49" s="90">
        <v>434490.55</v>
      </c>
      <c r="N49" s="90">
        <v>12456.85</v>
      </c>
      <c r="O49" s="90">
        <v>12672.42</v>
      </c>
      <c r="P49" s="90">
        <v>13386.91</v>
      </c>
      <c r="Q49" s="90">
        <v>13278.45</v>
      </c>
      <c r="R49" s="90">
        <v>439409.3</v>
      </c>
      <c r="S49" s="90">
        <v>12589.75</v>
      </c>
      <c r="T49" s="90">
        <v>12962.15</v>
      </c>
      <c r="U49" s="90">
        <v>13086.75</v>
      </c>
      <c r="V49" s="90">
        <v>12992.23</v>
      </c>
      <c r="W49" s="90">
        <v>320115.54000000004</v>
      </c>
      <c r="X49" s="90">
        <v>12526.71</v>
      </c>
      <c r="Y49" s="90">
        <v>12583.62</v>
      </c>
      <c r="Z49" s="134">
        <v>12643.35</v>
      </c>
      <c r="AA49" s="134">
        <v>19732.3</v>
      </c>
      <c r="AB49" s="66">
        <f>SUM(F49:$AA$49)</f>
        <v>1686933.74</v>
      </c>
    </row>
    <row r="50" spans="1:28" ht="24.95" customHeight="1">
      <c r="A50" s="87"/>
      <c r="B50" s="91">
        <v>717</v>
      </c>
      <c r="C50" s="50" t="s">
        <v>47</v>
      </c>
      <c r="D50" s="89"/>
      <c r="E50" s="22"/>
      <c r="F50" s="90">
        <v>15541723.25</v>
      </c>
      <c r="G50" s="90">
        <v>0</v>
      </c>
      <c r="H50" s="90">
        <v>0</v>
      </c>
      <c r="I50" s="90">
        <v>0</v>
      </c>
      <c r="J50" s="90">
        <v>0</v>
      </c>
      <c r="K50" s="90">
        <v>0</v>
      </c>
      <c r="L50" s="90">
        <v>0</v>
      </c>
      <c r="M50" s="90">
        <v>0</v>
      </c>
      <c r="N50" s="90">
        <v>0</v>
      </c>
      <c r="O50" s="90">
        <v>0</v>
      </c>
      <c r="P50" s="90">
        <v>3100000</v>
      </c>
      <c r="Q50" s="90">
        <v>0</v>
      </c>
      <c r="R50" s="90">
        <v>0</v>
      </c>
      <c r="S50" s="90">
        <v>0</v>
      </c>
      <c r="T50" s="90">
        <v>0</v>
      </c>
      <c r="U50" s="90">
        <v>0</v>
      </c>
      <c r="V50" s="90">
        <v>0</v>
      </c>
      <c r="W50" s="90">
        <v>0</v>
      </c>
      <c r="X50" s="90">
        <v>0</v>
      </c>
      <c r="Y50" s="90">
        <v>0</v>
      </c>
      <c r="Z50" s="134">
        <v>0</v>
      </c>
      <c r="AA50" s="134">
        <v>0</v>
      </c>
      <c r="AB50" s="22">
        <f>SUM(F50:$AA$50)</f>
        <v>18641723.25</v>
      </c>
    </row>
    <row r="51" spans="1:28" ht="24.95" customHeight="1">
      <c r="A51" s="87"/>
      <c r="B51" s="91" t="s">
        <v>48</v>
      </c>
      <c r="C51" s="50" t="s">
        <v>49</v>
      </c>
      <c r="D51" s="89"/>
      <c r="E51" s="22"/>
      <c r="F51" s="90">
        <v>0</v>
      </c>
      <c r="G51" s="90">
        <v>0</v>
      </c>
      <c r="H51" s="90">
        <v>0</v>
      </c>
      <c r="I51" s="90">
        <v>0</v>
      </c>
      <c r="J51" s="90">
        <v>0</v>
      </c>
      <c r="K51" s="90">
        <v>0</v>
      </c>
      <c r="L51" s="90">
        <v>0</v>
      </c>
      <c r="M51" s="90">
        <v>0</v>
      </c>
      <c r="N51" s="90">
        <v>0</v>
      </c>
      <c r="O51" s="90">
        <v>0</v>
      </c>
      <c r="P51" s="90">
        <v>0</v>
      </c>
      <c r="Q51" s="90">
        <v>39911.4</v>
      </c>
      <c r="R51" s="90">
        <v>0</v>
      </c>
      <c r="S51" s="90">
        <v>440085.66000000003</v>
      </c>
      <c r="T51" s="90">
        <v>0</v>
      </c>
      <c r="U51" s="90">
        <v>0</v>
      </c>
      <c r="V51" s="90">
        <v>0</v>
      </c>
      <c r="W51" s="90">
        <v>0</v>
      </c>
      <c r="X51" s="90">
        <v>0</v>
      </c>
      <c r="Y51" s="90">
        <v>0</v>
      </c>
      <c r="Z51" s="134">
        <v>0</v>
      </c>
      <c r="AA51" s="134">
        <v>0</v>
      </c>
      <c r="AB51" s="22">
        <f>SUM(F51:$AA$51)</f>
        <v>479997.06000000006</v>
      </c>
    </row>
    <row r="52" spans="1:28" ht="24.95" customHeight="1">
      <c r="A52" s="87"/>
      <c r="B52" s="91">
        <v>715</v>
      </c>
      <c r="C52" s="64" t="s">
        <v>50</v>
      </c>
      <c r="D52" s="65"/>
      <c r="E52" s="66"/>
      <c r="F52" s="90">
        <v>0</v>
      </c>
      <c r="G52" s="90">
        <v>0</v>
      </c>
      <c r="H52" s="90">
        <v>0</v>
      </c>
      <c r="I52" s="90">
        <v>0</v>
      </c>
      <c r="J52" s="90">
        <v>0</v>
      </c>
      <c r="K52" s="90">
        <v>0</v>
      </c>
      <c r="L52" s="90">
        <v>0</v>
      </c>
      <c r="M52" s="90">
        <v>0</v>
      </c>
      <c r="N52" s="90">
        <v>0</v>
      </c>
      <c r="O52" s="90">
        <v>0</v>
      </c>
      <c r="P52" s="90">
        <v>0</v>
      </c>
      <c r="Q52" s="90">
        <v>0</v>
      </c>
      <c r="R52" s="90">
        <v>0</v>
      </c>
      <c r="S52" s="90">
        <v>0</v>
      </c>
      <c r="T52" s="90">
        <v>0</v>
      </c>
      <c r="U52" s="90">
        <v>0</v>
      </c>
      <c r="V52" s="90">
        <v>0</v>
      </c>
      <c r="W52" s="90">
        <v>0</v>
      </c>
      <c r="X52" s="90">
        <v>0</v>
      </c>
      <c r="Y52" s="90">
        <v>0</v>
      </c>
      <c r="Z52" s="134">
        <v>0</v>
      </c>
      <c r="AA52" s="134">
        <v>0</v>
      </c>
      <c r="AB52" s="66">
        <f>SUM(F52:$AA$52)</f>
        <v>0</v>
      </c>
    </row>
    <row r="53" spans="1:28" ht="24.95" customHeight="1">
      <c r="A53" s="87"/>
      <c r="B53" s="91" t="s">
        <v>51</v>
      </c>
      <c r="C53" s="64" t="s">
        <v>52</v>
      </c>
      <c r="D53" s="65"/>
      <c r="E53" s="66"/>
      <c r="F53" s="90">
        <v>85490.62000000001</v>
      </c>
      <c r="G53" s="90">
        <v>80442.130000000019</v>
      </c>
      <c r="H53" s="90">
        <v>72908.95</v>
      </c>
      <c r="I53" s="90">
        <v>56157.689999999995</v>
      </c>
      <c r="J53" s="90">
        <v>46728.01</v>
      </c>
      <c r="K53" s="90">
        <v>79453.12999999999</v>
      </c>
      <c r="L53" s="90">
        <v>55480.969999999994</v>
      </c>
      <c r="M53" s="90">
        <v>46619.68</v>
      </c>
      <c r="N53" s="90">
        <v>39320.000000000007</v>
      </c>
      <c r="O53" s="90">
        <v>34367.729999999996</v>
      </c>
      <c r="P53" s="90">
        <v>62625.19000000001</v>
      </c>
      <c r="Q53" s="90">
        <v>37988.49</v>
      </c>
      <c r="R53" s="90">
        <v>37428.449999999997</v>
      </c>
      <c r="S53" s="90">
        <v>35331.800000000003</v>
      </c>
      <c r="T53" s="90">
        <v>32127.26</v>
      </c>
      <c r="U53" s="90">
        <v>64613.95</v>
      </c>
      <c r="V53" s="90">
        <v>43121.06</v>
      </c>
      <c r="W53" s="90">
        <v>36386.11</v>
      </c>
      <c r="X53" s="90">
        <v>34111.32</v>
      </c>
      <c r="Y53" s="90">
        <v>33578.67</v>
      </c>
      <c r="Z53" s="134">
        <v>73741.86</v>
      </c>
      <c r="AA53" s="134">
        <v>49054.86</v>
      </c>
      <c r="AB53" s="66">
        <f>SUM(F53:$AA$53)</f>
        <v>1137077.9300000002</v>
      </c>
    </row>
    <row r="54" spans="1:28" ht="24.95" customHeight="1">
      <c r="A54" s="87"/>
      <c r="B54" s="91" t="s">
        <v>53</v>
      </c>
      <c r="C54" s="64" t="s">
        <v>54</v>
      </c>
      <c r="D54" s="65"/>
      <c r="E54" s="66"/>
      <c r="F54" s="90">
        <v>0</v>
      </c>
      <c r="G54" s="90">
        <v>0</v>
      </c>
      <c r="H54" s="90">
        <v>0</v>
      </c>
      <c r="I54" s="90">
        <v>0</v>
      </c>
      <c r="J54" s="90">
        <v>2182.96</v>
      </c>
      <c r="K54" s="90">
        <v>0</v>
      </c>
      <c r="L54" s="90">
        <v>0</v>
      </c>
      <c r="M54" s="90">
        <v>0</v>
      </c>
      <c r="N54" s="90">
        <v>0</v>
      </c>
      <c r="O54" s="90">
        <v>0</v>
      </c>
      <c r="P54" s="90">
        <v>0</v>
      </c>
      <c r="Q54" s="90">
        <v>0</v>
      </c>
      <c r="R54" s="90">
        <v>0</v>
      </c>
      <c r="S54" s="90">
        <v>0</v>
      </c>
      <c r="T54" s="90">
        <v>0</v>
      </c>
      <c r="U54" s="90">
        <v>0</v>
      </c>
      <c r="V54" s="90">
        <v>0</v>
      </c>
      <c r="W54" s="90">
        <v>0</v>
      </c>
      <c r="X54" s="90">
        <v>0</v>
      </c>
      <c r="Y54" s="90">
        <v>0</v>
      </c>
      <c r="Z54" s="134">
        <v>2030399.34</v>
      </c>
      <c r="AA54" s="134">
        <v>0</v>
      </c>
      <c r="AB54" s="66">
        <f>SUM(F54:$AA$54)</f>
        <v>2032582.3</v>
      </c>
    </row>
    <row r="55" spans="1:28" ht="24.95" customHeight="1">
      <c r="A55" s="87"/>
      <c r="B55" s="91">
        <v>740</v>
      </c>
      <c r="C55" s="64" t="s">
        <v>55</v>
      </c>
      <c r="D55" s="65"/>
      <c r="E55" s="66"/>
      <c r="F55" s="90">
        <v>3363</v>
      </c>
      <c r="G55" s="90">
        <v>4487.8</v>
      </c>
      <c r="H55" s="90">
        <v>3758.2</v>
      </c>
      <c r="I55" s="90">
        <v>2622</v>
      </c>
      <c r="J55" s="90">
        <v>9640.6</v>
      </c>
      <c r="K55" s="90">
        <v>3857</v>
      </c>
      <c r="L55" s="90">
        <v>3461.8</v>
      </c>
      <c r="M55" s="90">
        <v>3993.8</v>
      </c>
      <c r="N55" s="90">
        <v>4373.8</v>
      </c>
      <c r="O55" s="90">
        <v>10066.200000000001</v>
      </c>
      <c r="P55" s="90">
        <v>4256</v>
      </c>
      <c r="Q55" s="90">
        <v>4077.4</v>
      </c>
      <c r="R55" s="90">
        <v>4153.3999999999996</v>
      </c>
      <c r="S55" s="90">
        <v>4780.3999999999996</v>
      </c>
      <c r="T55" s="90">
        <v>11061.8</v>
      </c>
      <c r="U55" s="90">
        <v>4974.2</v>
      </c>
      <c r="V55" s="90">
        <v>4924.8</v>
      </c>
      <c r="W55" s="90">
        <v>4632.2</v>
      </c>
      <c r="X55" s="90">
        <v>4123</v>
      </c>
      <c r="Y55" s="90">
        <v>10298</v>
      </c>
      <c r="Z55" s="134">
        <v>155997.6</v>
      </c>
      <c r="AA55" s="134">
        <v>4153.3999999999996</v>
      </c>
      <c r="AB55" s="66">
        <f>SUM(F$55:$AA55)</f>
        <v>267056.40000000002</v>
      </c>
    </row>
    <row r="56" spans="1:28" ht="24.95" customHeight="1">
      <c r="A56" s="87"/>
      <c r="B56" s="91">
        <v>734</v>
      </c>
      <c r="C56" s="50" t="s">
        <v>56</v>
      </c>
      <c r="D56" s="89"/>
      <c r="E56" s="36"/>
      <c r="F56" s="90">
        <v>0</v>
      </c>
      <c r="G56" s="90">
        <v>0</v>
      </c>
      <c r="H56" s="90">
        <v>0</v>
      </c>
      <c r="I56" s="90">
        <v>552074.35</v>
      </c>
      <c r="J56" s="90">
        <v>0</v>
      </c>
      <c r="K56" s="90">
        <v>0</v>
      </c>
      <c r="L56" s="90">
        <v>0</v>
      </c>
      <c r="M56" s="90">
        <v>0</v>
      </c>
      <c r="N56" s="90">
        <v>0</v>
      </c>
      <c r="O56" s="90">
        <v>0</v>
      </c>
      <c r="P56" s="90">
        <v>0</v>
      </c>
      <c r="Q56" s="90">
        <v>0</v>
      </c>
      <c r="R56" s="90">
        <v>0</v>
      </c>
      <c r="S56" s="90">
        <v>711829</v>
      </c>
      <c r="T56" s="90">
        <v>0</v>
      </c>
      <c r="U56" s="90">
        <v>0</v>
      </c>
      <c r="V56" s="90">
        <v>0</v>
      </c>
      <c r="W56" s="90">
        <v>0</v>
      </c>
      <c r="X56" s="90">
        <v>0</v>
      </c>
      <c r="Y56" s="90">
        <v>0</v>
      </c>
      <c r="Z56" s="134">
        <v>0</v>
      </c>
      <c r="AA56" s="134">
        <v>0</v>
      </c>
      <c r="AB56" s="36">
        <f>SUM(F56:$AA$56)</f>
        <v>1263903.3500000001</v>
      </c>
    </row>
    <row r="57" spans="1:28" ht="24.95" customHeight="1">
      <c r="A57" s="87"/>
      <c r="B57" s="92" t="s">
        <v>57</v>
      </c>
      <c r="C57" s="64" t="s">
        <v>58</v>
      </c>
      <c r="D57" s="65"/>
      <c r="E57" s="66"/>
      <c r="F57" s="90">
        <v>1388973.11</v>
      </c>
      <c r="G57" s="90">
        <v>25.35</v>
      </c>
      <c r="H57" s="90">
        <v>0</v>
      </c>
      <c r="I57" s="90">
        <v>16.899999999999999</v>
      </c>
      <c r="J57" s="90">
        <v>0</v>
      </c>
      <c r="K57" s="90">
        <v>0</v>
      </c>
      <c r="L57" s="90">
        <v>16.899999999999999</v>
      </c>
      <c r="M57" s="90">
        <v>670.45</v>
      </c>
      <c r="N57" s="90">
        <v>8.4499999999999993</v>
      </c>
      <c r="O57" s="90">
        <v>259.25</v>
      </c>
      <c r="P57" s="90">
        <v>4444.55</v>
      </c>
      <c r="Q57" s="90">
        <v>204.5</v>
      </c>
      <c r="R57" s="90">
        <v>16.899999999999999</v>
      </c>
      <c r="S57" s="90">
        <v>8.4499999999999993</v>
      </c>
      <c r="T57" s="90">
        <v>0</v>
      </c>
      <c r="U57" s="90">
        <v>1692.29</v>
      </c>
      <c r="V57" s="90">
        <v>0</v>
      </c>
      <c r="W57" s="90">
        <v>426.45</v>
      </c>
      <c r="X57" s="90">
        <v>0</v>
      </c>
      <c r="Y57" s="90">
        <v>8.4499999999999993</v>
      </c>
      <c r="Z57" s="134">
        <v>8.4499999999999993</v>
      </c>
      <c r="AA57" s="134">
        <v>8.4499999999999993</v>
      </c>
      <c r="AB57" s="66">
        <f>SUM(F57:$AA$57)</f>
        <v>1396788.8999999997</v>
      </c>
    </row>
    <row r="58" spans="1:28" ht="24.95" customHeight="1">
      <c r="A58" s="87"/>
      <c r="B58" s="92" t="s">
        <v>59</v>
      </c>
      <c r="C58" s="64" t="s">
        <v>60</v>
      </c>
      <c r="D58" s="65"/>
      <c r="E58" s="66"/>
      <c r="F58" s="90">
        <v>0</v>
      </c>
      <c r="G58" s="90">
        <v>0</v>
      </c>
      <c r="H58" s="90">
        <v>0</v>
      </c>
      <c r="I58" s="90">
        <v>0</v>
      </c>
      <c r="J58" s="90">
        <v>0</v>
      </c>
      <c r="K58" s="90">
        <v>0</v>
      </c>
      <c r="L58" s="90">
        <v>0</v>
      </c>
      <c r="M58" s="90">
        <v>0</v>
      </c>
      <c r="N58" s="90">
        <v>0</v>
      </c>
      <c r="O58" s="90">
        <v>0</v>
      </c>
      <c r="P58" s="90">
        <v>0</v>
      </c>
      <c r="Q58" s="90">
        <v>257892.09</v>
      </c>
      <c r="R58" s="90">
        <v>0</v>
      </c>
      <c r="S58" s="90">
        <v>0</v>
      </c>
      <c r="T58" s="90">
        <v>0</v>
      </c>
      <c r="U58" s="90">
        <v>0</v>
      </c>
      <c r="V58" s="90">
        <v>0</v>
      </c>
      <c r="W58" s="90">
        <v>0</v>
      </c>
      <c r="X58" s="90">
        <v>0</v>
      </c>
      <c r="Y58" s="90">
        <v>0</v>
      </c>
      <c r="Z58" s="134">
        <v>0</v>
      </c>
      <c r="AA58" s="134">
        <v>840650.5</v>
      </c>
      <c r="AB58" s="66">
        <f>SUM(F$58:$AA58)</f>
        <v>1098542.5900000001</v>
      </c>
    </row>
    <row r="59" spans="1:28" ht="24.95" customHeight="1" thickBot="1">
      <c r="A59" s="87"/>
      <c r="B59" s="2"/>
      <c r="C59" s="23" t="s">
        <v>61</v>
      </c>
      <c r="D59" s="93"/>
      <c r="E59" s="25"/>
      <c r="F59" s="94">
        <v>187210.69</v>
      </c>
      <c r="G59" s="94">
        <v>43922.91</v>
      </c>
      <c r="H59" s="94">
        <v>-15350</v>
      </c>
      <c r="I59" s="94">
        <v>69089.17</v>
      </c>
      <c r="J59" s="94">
        <v>0</v>
      </c>
      <c r="K59" s="94">
        <v>-51707.16</v>
      </c>
      <c r="L59" s="94">
        <v>-5758425.5600000005</v>
      </c>
      <c r="M59" s="94">
        <v>0</v>
      </c>
      <c r="N59" s="94">
        <v>315845.08999999997</v>
      </c>
      <c r="O59" s="94">
        <v>26000</v>
      </c>
      <c r="P59" s="94">
        <v>69120.27</v>
      </c>
      <c r="Q59" s="94">
        <v>0</v>
      </c>
      <c r="R59" s="94">
        <v>0</v>
      </c>
      <c r="S59" s="94">
        <v>0</v>
      </c>
      <c r="T59" s="94">
        <v>25638.02</v>
      </c>
      <c r="U59" s="94">
        <v>0</v>
      </c>
      <c r="V59" s="94">
        <v>0</v>
      </c>
      <c r="W59" s="94">
        <v>-221777.57</v>
      </c>
      <c r="X59" s="94">
        <v>0</v>
      </c>
      <c r="Y59" s="94">
        <v>90975.650000000009</v>
      </c>
      <c r="Z59" s="135">
        <v>0</v>
      </c>
      <c r="AA59" s="135">
        <v>710425.60000000009</v>
      </c>
      <c r="AB59" s="25">
        <f>SUM(F59:$AA$59)</f>
        <v>-4509032.8900000006</v>
      </c>
    </row>
    <row r="60" spans="1:28" ht="24.95" customHeight="1" thickBot="1">
      <c r="A60" s="87"/>
      <c r="B60" s="2"/>
      <c r="C60" s="95"/>
      <c r="D60" s="96"/>
      <c r="E60" s="86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86"/>
    </row>
    <row r="61" spans="1:28" ht="24.95" customHeight="1">
      <c r="A61" s="1"/>
      <c r="B61" s="2"/>
      <c r="C61" s="60" t="s">
        <v>62</v>
      </c>
      <c r="D61" s="61"/>
      <c r="E61" s="98">
        <v>0</v>
      </c>
      <c r="F61" s="63">
        <v>35219710.420000002</v>
      </c>
      <c r="G61" s="63">
        <v>72773318.549999967</v>
      </c>
      <c r="H61" s="63">
        <v>33535493.399999999</v>
      </c>
      <c r="I61" s="63">
        <v>20918032.810000002</v>
      </c>
      <c r="J61" s="63">
        <v>20777644.490000002</v>
      </c>
      <c r="K61" s="63">
        <v>21654408.789999999</v>
      </c>
      <c r="L61" s="63">
        <v>16100777.609999998</v>
      </c>
      <c r="M61" s="63">
        <v>39794823.399999999</v>
      </c>
      <c r="N61" s="63">
        <v>20453397.520000003</v>
      </c>
      <c r="O61" s="63">
        <v>20149005.120000001</v>
      </c>
      <c r="P61" s="63">
        <v>25265807.080000002</v>
      </c>
      <c r="Q61" s="63">
        <v>8901621.9600000028</v>
      </c>
      <c r="R61" s="63">
        <v>54961628.269999996</v>
      </c>
      <c r="S61" s="63">
        <v>21591536.629999999</v>
      </c>
      <c r="T61" s="63">
        <v>7933267.4399999995</v>
      </c>
      <c r="U61" s="63">
        <v>17538812.829999998</v>
      </c>
      <c r="V61" s="63">
        <v>13546590.940000003</v>
      </c>
      <c r="W61" s="63">
        <v>11313252.25</v>
      </c>
      <c r="X61" s="63">
        <v>30112800.660000004</v>
      </c>
      <c r="Y61" s="63">
        <v>20997539.41</v>
      </c>
      <c r="Z61" s="129">
        <v>33254059.089999996</v>
      </c>
      <c r="AA61" s="129">
        <v>28784952.09</v>
      </c>
      <c r="AB61" s="62">
        <f t="shared" ref="AB61" si="3">SUM(AB62:AB75)</f>
        <v>575578480.75999999</v>
      </c>
    </row>
    <row r="62" spans="1:28" ht="24.95" customHeight="1">
      <c r="A62" s="1"/>
      <c r="B62" s="99">
        <v>735</v>
      </c>
      <c r="C62" s="50" t="s">
        <v>42</v>
      </c>
      <c r="D62" s="89"/>
      <c r="E62" s="51"/>
      <c r="F62" s="90">
        <v>22094957.020000003</v>
      </c>
      <c r="G62" s="90">
        <v>38588032.670000002</v>
      </c>
      <c r="H62" s="90">
        <v>21681679.07</v>
      </c>
      <c r="I62" s="90">
        <v>13876164.16</v>
      </c>
      <c r="J62" s="90">
        <v>13880433.640000001</v>
      </c>
      <c r="K62" s="90">
        <v>14707863.049999999</v>
      </c>
      <c r="L62" s="90">
        <v>14969117.73</v>
      </c>
      <c r="M62" s="90">
        <v>25735992.579999998</v>
      </c>
      <c r="N62" s="90">
        <v>13728940.49</v>
      </c>
      <c r="O62" s="90">
        <v>13463581.609999999</v>
      </c>
      <c r="P62" s="90">
        <v>14990337.120000001</v>
      </c>
      <c r="Q62" s="90">
        <v>5940810.79</v>
      </c>
      <c r="R62" s="90">
        <v>35789514.390000001</v>
      </c>
      <c r="S62" s="90">
        <v>13948278.1</v>
      </c>
      <c r="T62" s="90">
        <v>5278622.67</v>
      </c>
      <c r="U62" s="90">
        <v>11758716.33</v>
      </c>
      <c r="V62" s="90">
        <v>9189908.9100000001</v>
      </c>
      <c r="W62" s="90">
        <v>7833870.1799999997</v>
      </c>
      <c r="X62" s="90">
        <v>20337428.250000004</v>
      </c>
      <c r="Y62" s="90">
        <v>13389864.220000001</v>
      </c>
      <c r="Z62" s="134">
        <v>20536933.759999998</v>
      </c>
      <c r="AA62" s="134">
        <v>18108549.919999998</v>
      </c>
      <c r="AB62" s="36">
        <f>SUM(F62:$AA$62)-AB68</f>
        <v>369829596.66000009</v>
      </c>
    </row>
    <row r="63" spans="1:28" ht="24.95" customHeight="1">
      <c r="A63" s="1"/>
      <c r="B63" s="100">
        <v>735</v>
      </c>
      <c r="C63" s="50" t="s">
        <v>43</v>
      </c>
      <c r="D63" s="89"/>
      <c r="E63" s="101"/>
      <c r="F63" s="90">
        <v>10848776.33</v>
      </c>
      <c r="G63" s="90">
        <v>18245230.469999999</v>
      </c>
      <c r="H63" s="90">
        <v>11546198.41</v>
      </c>
      <c r="I63" s="90">
        <v>6345799.9800000004</v>
      </c>
      <c r="J63" s="90">
        <v>6821860.4299999997</v>
      </c>
      <c r="K63" s="90">
        <v>6898063.5599999996</v>
      </c>
      <c r="L63" s="90">
        <v>6814457.1399999997</v>
      </c>
      <c r="M63" s="90">
        <v>13561992.279999999</v>
      </c>
      <c r="N63" s="90">
        <v>6348764.8200000003</v>
      </c>
      <c r="O63" s="90">
        <v>6598369.8899999997</v>
      </c>
      <c r="P63" s="90">
        <v>7017949.0199999996</v>
      </c>
      <c r="Q63" s="90">
        <v>2771132.39</v>
      </c>
      <c r="R63" s="90">
        <v>18512680.77</v>
      </c>
      <c r="S63" s="90">
        <v>6434945.4500000002</v>
      </c>
      <c r="T63" s="90">
        <v>2586348.92</v>
      </c>
      <c r="U63" s="90">
        <v>5691932.8300000001</v>
      </c>
      <c r="V63" s="90">
        <v>4299902.62</v>
      </c>
      <c r="W63" s="90">
        <v>3652722.56</v>
      </c>
      <c r="X63" s="90">
        <v>9473499.9000000004</v>
      </c>
      <c r="Y63" s="90">
        <v>7405343.0499999998</v>
      </c>
      <c r="Z63" s="134">
        <v>10429412.369999999</v>
      </c>
      <c r="AA63" s="134">
        <v>9885941.7300000004</v>
      </c>
      <c r="AB63" s="22">
        <f>SUM(F63:$AA$63)</f>
        <v>182191324.92000002</v>
      </c>
    </row>
    <row r="64" spans="1:28" ht="24.95" customHeight="1">
      <c r="A64" s="17"/>
      <c r="B64" s="100">
        <v>723</v>
      </c>
      <c r="C64" s="50" t="s">
        <v>44</v>
      </c>
      <c r="D64" s="89"/>
      <c r="E64" s="51"/>
      <c r="F64" s="90">
        <v>8708.5499999999993</v>
      </c>
      <c r="G64" s="90">
        <v>11637.199999999999</v>
      </c>
      <c r="H64" s="90">
        <v>10707.24</v>
      </c>
      <c r="I64" s="90">
        <v>3569.08</v>
      </c>
      <c r="J64" s="90">
        <v>3568.54</v>
      </c>
      <c r="K64" s="90">
        <v>3688.02</v>
      </c>
      <c r="L64" s="90">
        <v>3688.02</v>
      </c>
      <c r="M64" s="90">
        <v>11064.06</v>
      </c>
      <c r="N64" s="90">
        <v>3688.02</v>
      </c>
      <c r="O64" s="90">
        <v>3688.02</v>
      </c>
      <c r="P64" s="90">
        <v>3688.02</v>
      </c>
      <c r="Q64" s="90">
        <v>1475.21</v>
      </c>
      <c r="R64" s="90">
        <v>13277.06</v>
      </c>
      <c r="S64" s="90">
        <v>3688.02</v>
      </c>
      <c r="T64" s="90">
        <v>1401.46</v>
      </c>
      <c r="U64" s="90">
        <v>3079.49</v>
      </c>
      <c r="V64" s="90">
        <v>2316.0700000000002</v>
      </c>
      <c r="W64" s="90">
        <v>1980.47</v>
      </c>
      <c r="X64" s="90">
        <v>5236.9799999999996</v>
      </c>
      <c r="Y64" s="90">
        <v>6269.64</v>
      </c>
      <c r="Z64" s="134">
        <v>6665.35</v>
      </c>
      <c r="AA64" s="134">
        <v>4767.51</v>
      </c>
      <c r="AB64" s="36">
        <f>SUM(F64:$AA$64)</f>
        <v>117852.03000000001</v>
      </c>
    </row>
    <row r="65" spans="1:28" ht="24.95" customHeight="1">
      <c r="A65" s="17"/>
      <c r="B65" s="100" t="s">
        <v>45</v>
      </c>
      <c r="C65" s="64" t="s">
        <v>46</v>
      </c>
      <c r="D65" s="65"/>
      <c r="E65" s="102"/>
      <c r="F65" s="67">
        <v>24017.17</v>
      </c>
      <c r="G65" s="67">
        <v>50116.979999999996</v>
      </c>
      <c r="H65" s="67">
        <v>235591.53000000003</v>
      </c>
      <c r="I65" s="67">
        <v>12539.48</v>
      </c>
      <c r="J65" s="67">
        <v>13230.31</v>
      </c>
      <c r="K65" s="67">
        <v>13191.19</v>
      </c>
      <c r="L65" s="67">
        <v>12980.61</v>
      </c>
      <c r="M65" s="67">
        <v>434490.55</v>
      </c>
      <c r="N65" s="67">
        <v>12456.85</v>
      </c>
      <c r="O65" s="67">
        <v>12672.42</v>
      </c>
      <c r="P65" s="67">
        <v>13386.91</v>
      </c>
      <c r="Q65" s="67">
        <v>5311.38</v>
      </c>
      <c r="R65" s="67">
        <v>447376.3</v>
      </c>
      <c r="S65" s="67">
        <v>12589.75</v>
      </c>
      <c r="T65" s="67">
        <v>4925.62</v>
      </c>
      <c r="U65" s="67">
        <v>10850.18</v>
      </c>
      <c r="V65" s="67">
        <v>8218.48</v>
      </c>
      <c r="W65" s="67">
        <v>6991.67</v>
      </c>
      <c r="X65" s="67">
        <v>255765.08</v>
      </c>
      <c r="Y65" s="67">
        <v>70573.289999999994</v>
      </c>
      <c r="Z65" s="130">
        <v>18225.98</v>
      </c>
      <c r="AA65" s="130">
        <v>16302.68</v>
      </c>
      <c r="AB65" s="66">
        <f>SUM(F65:$AA$65)</f>
        <v>1691804.4100000001</v>
      </c>
    </row>
    <row r="66" spans="1:28" ht="24.95" customHeight="1">
      <c r="A66" s="17"/>
      <c r="B66" s="100">
        <v>717</v>
      </c>
      <c r="C66" s="50" t="s">
        <v>47</v>
      </c>
      <c r="D66" s="89"/>
      <c r="E66" s="51"/>
      <c r="F66" s="90">
        <v>0</v>
      </c>
      <c r="G66" s="90">
        <v>15541723.25</v>
      </c>
      <c r="H66" s="90">
        <v>0</v>
      </c>
      <c r="I66" s="90">
        <v>0</v>
      </c>
      <c r="J66" s="90">
        <v>0</v>
      </c>
      <c r="K66" s="90">
        <v>0</v>
      </c>
      <c r="L66" s="90">
        <v>0</v>
      </c>
      <c r="M66" s="90">
        <v>0</v>
      </c>
      <c r="N66" s="90">
        <v>0</v>
      </c>
      <c r="O66" s="90">
        <v>0</v>
      </c>
      <c r="P66" s="90">
        <v>3100000</v>
      </c>
      <c r="Q66" s="90">
        <v>0</v>
      </c>
      <c r="R66" s="90">
        <v>0</v>
      </c>
      <c r="S66" s="90">
        <v>0</v>
      </c>
      <c r="T66" s="90">
        <v>0</v>
      </c>
      <c r="U66" s="90">
        <v>0</v>
      </c>
      <c r="V66" s="90">
        <v>0</v>
      </c>
      <c r="W66" s="90">
        <v>0</v>
      </c>
      <c r="X66" s="90">
        <v>0</v>
      </c>
      <c r="Y66" s="90">
        <v>0</v>
      </c>
      <c r="Z66" s="134">
        <v>0</v>
      </c>
      <c r="AA66" s="134">
        <v>0</v>
      </c>
      <c r="AB66" s="36">
        <f>SUM(F66:$AA$66)</f>
        <v>18641723.25</v>
      </c>
    </row>
    <row r="67" spans="1:28" ht="24.95" customHeight="1">
      <c r="A67" s="17"/>
      <c r="B67" s="100" t="s">
        <v>48</v>
      </c>
      <c r="C67" s="50" t="s">
        <v>49</v>
      </c>
      <c r="D67" s="89"/>
      <c r="E67" s="51"/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39911.4</v>
      </c>
      <c r="R67" s="67">
        <v>0</v>
      </c>
      <c r="S67" s="67">
        <v>440085.66000000003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130">
        <v>0</v>
      </c>
      <c r="AA67" s="130">
        <v>0</v>
      </c>
      <c r="AB67" s="66">
        <f>SUM(F67:$AA$68)</f>
        <v>479997.06000000006</v>
      </c>
    </row>
    <row r="68" spans="1:28" ht="24.95" customHeight="1">
      <c r="A68" s="17"/>
      <c r="B68" s="100">
        <v>715</v>
      </c>
      <c r="C68" s="64" t="s">
        <v>50</v>
      </c>
      <c r="D68" s="65"/>
      <c r="E68" s="102"/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130">
        <v>0</v>
      </c>
      <c r="AA68" s="130">
        <v>0</v>
      </c>
      <c r="AB68" s="66">
        <f>SUM(F68:$AA$68)</f>
        <v>0</v>
      </c>
    </row>
    <row r="69" spans="1:28" ht="24.95" customHeight="1">
      <c r="A69" s="17"/>
      <c r="B69" s="100" t="s">
        <v>51</v>
      </c>
      <c r="C69" s="64" t="s">
        <v>52</v>
      </c>
      <c r="D69" s="65"/>
      <c r="E69" s="102"/>
      <c r="F69" s="67">
        <v>85490.62000000001</v>
      </c>
      <c r="G69" s="67">
        <v>80442.130000000019</v>
      </c>
      <c r="H69" s="67">
        <v>72908.95</v>
      </c>
      <c r="I69" s="67">
        <v>56157.689999999995</v>
      </c>
      <c r="J69" s="67">
        <v>46728.01</v>
      </c>
      <c r="K69" s="67">
        <v>79453.12999999999</v>
      </c>
      <c r="L69" s="67">
        <v>55480.969999999994</v>
      </c>
      <c r="M69" s="67">
        <v>46619.68</v>
      </c>
      <c r="N69" s="67">
        <v>39320.000000000007</v>
      </c>
      <c r="O69" s="67">
        <v>34367.729999999996</v>
      </c>
      <c r="P69" s="67">
        <v>62625.19000000001</v>
      </c>
      <c r="Q69" s="67">
        <v>37988.49</v>
      </c>
      <c r="R69" s="67">
        <v>37428.449999999997</v>
      </c>
      <c r="S69" s="67">
        <v>35331.800000000003</v>
      </c>
      <c r="T69" s="67">
        <v>32127.26</v>
      </c>
      <c r="U69" s="67">
        <v>64613.95</v>
      </c>
      <c r="V69" s="67">
        <v>43121.06</v>
      </c>
      <c r="W69" s="67">
        <v>36386.11</v>
      </c>
      <c r="X69" s="67">
        <v>34111.32</v>
      </c>
      <c r="Y69" s="67">
        <v>33578.67</v>
      </c>
      <c r="Z69" s="130">
        <v>73741.86</v>
      </c>
      <c r="AA69" s="130">
        <v>49054.86</v>
      </c>
      <c r="AB69" s="66">
        <f>SUM(F69:$AA$69)</f>
        <v>1137077.9300000002</v>
      </c>
    </row>
    <row r="70" spans="1:28" ht="24.95" customHeight="1">
      <c r="A70" s="17"/>
      <c r="B70" s="100" t="s">
        <v>53</v>
      </c>
      <c r="C70" s="64" t="s">
        <v>63</v>
      </c>
      <c r="D70" s="65"/>
      <c r="E70" s="102"/>
      <c r="F70" s="67">
        <v>0</v>
      </c>
      <c r="G70" s="67">
        <v>0</v>
      </c>
      <c r="H70" s="67">
        <v>0</v>
      </c>
      <c r="I70" s="67">
        <v>0</v>
      </c>
      <c r="J70" s="67">
        <v>2182.96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130">
        <v>2030399.34</v>
      </c>
      <c r="AA70" s="130">
        <v>0</v>
      </c>
      <c r="AB70" s="66">
        <f>SUM(F70:$AA$70)</f>
        <v>2032582.3</v>
      </c>
    </row>
    <row r="71" spans="1:28" ht="24.95" customHeight="1">
      <c r="A71" s="17"/>
      <c r="B71" s="100">
        <v>740</v>
      </c>
      <c r="C71" s="64" t="s">
        <v>55</v>
      </c>
      <c r="D71" s="65"/>
      <c r="E71" s="102"/>
      <c r="F71" s="67">
        <v>12355.93</v>
      </c>
      <c r="G71" s="67">
        <v>12192.07</v>
      </c>
      <c r="H71" s="67">
        <v>3758.2</v>
      </c>
      <c r="I71" s="67">
        <v>2622</v>
      </c>
      <c r="J71" s="67">
        <v>9640.6</v>
      </c>
      <c r="K71" s="67">
        <v>3857</v>
      </c>
      <c r="L71" s="67">
        <v>3461.8</v>
      </c>
      <c r="M71" s="67">
        <v>3993.8</v>
      </c>
      <c r="N71" s="67">
        <v>4373.8</v>
      </c>
      <c r="O71" s="67">
        <v>10066.200000000001</v>
      </c>
      <c r="P71" s="67">
        <v>4256</v>
      </c>
      <c r="Q71" s="67">
        <v>1630.96</v>
      </c>
      <c r="R71" s="67">
        <v>6599.4</v>
      </c>
      <c r="S71" s="67">
        <v>4780.3999999999996</v>
      </c>
      <c r="T71" s="67">
        <v>4203.49</v>
      </c>
      <c r="U71" s="67">
        <v>7927.76</v>
      </c>
      <c r="V71" s="67">
        <v>3123.8</v>
      </c>
      <c r="W71" s="67">
        <v>2652.38</v>
      </c>
      <c r="X71" s="67">
        <v>6759.13</v>
      </c>
      <c r="Y71" s="67">
        <v>926.44</v>
      </c>
      <c r="Z71" s="130">
        <v>158671.97999999998</v>
      </c>
      <c r="AA71" s="130">
        <v>9901.34</v>
      </c>
      <c r="AB71" s="66">
        <f>SUM(F$71:$AA71)</f>
        <v>277754.48000000004</v>
      </c>
    </row>
    <row r="72" spans="1:28" ht="24.95" customHeight="1">
      <c r="A72" s="17"/>
      <c r="B72" s="100">
        <v>734</v>
      </c>
      <c r="C72" s="50" t="s">
        <v>56</v>
      </c>
      <c r="D72" s="89"/>
      <c r="E72" s="51"/>
      <c r="F72" s="90">
        <v>0</v>
      </c>
      <c r="G72" s="90">
        <v>0</v>
      </c>
      <c r="H72" s="90">
        <v>0</v>
      </c>
      <c r="I72" s="90">
        <v>552074.35</v>
      </c>
      <c r="J72" s="90">
        <v>0</v>
      </c>
      <c r="K72" s="90">
        <v>0</v>
      </c>
      <c r="L72" s="90">
        <v>0</v>
      </c>
      <c r="M72" s="90">
        <v>0</v>
      </c>
      <c r="N72" s="90">
        <v>0</v>
      </c>
      <c r="O72" s="90">
        <v>0</v>
      </c>
      <c r="P72" s="90">
        <v>0</v>
      </c>
      <c r="Q72" s="90">
        <v>0</v>
      </c>
      <c r="R72" s="90">
        <v>0</v>
      </c>
      <c r="S72" s="90">
        <v>711829</v>
      </c>
      <c r="T72" s="90">
        <v>0</v>
      </c>
      <c r="U72" s="90">
        <v>0</v>
      </c>
      <c r="V72" s="90">
        <v>0</v>
      </c>
      <c r="W72" s="90">
        <v>0</v>
      </c>
      <c r="X72" s="90">
        <v>0</v>
      </c>
      <c r="Y72" s="90">
        <v>0</v>
      </c>
      <c r="Z72" s="134">
        <v>0</v>
      </c>
      <c r="AA72" s="134">
        <v>0</v>
      </c>
      <c r="AB72" s="36">
        <f>SUM(F72:$AA$72)</f>
        <v>1263903.3500000001</v>
      </c>
    </row>
    <row r="73" spans="1:28" ht="24.95" customHeight="1">
      <c r="A73" s="17"/>
      <c r="B73" s="103" t="s">
        <v>57</v>
      </c>
      <c r="C73" s="64" t="s">
        <v>58</v>
      </c>
      <c r="D73" s="65"/>
      <c r="E73" s="102"/>
      <c r="F73" s="67">
        <v>1388973.11</v>
      </c>
      <c r="G73" s="67">
        <v>25.35</v>
      </c>
      <c r="H73" s="67">
        <v>0</v>
      </c>
      <c r="I73" s="67">
        <v>16.899999999999999</v>
      </c>
      <c r="J73" s="67">
        <v>0</v>
      </c>
      <c r="K73" s="67">
        <v>0</v>
      </c>
      <c r="L73" s="67">
        <v>16.899999999999999</v>
      </c>
      <c r="M73" s="67">
        <v>670.45</v>
      </c>
      <c r="N73" s="67">
        <v>8.4499999999999993</v>
      </c>
      <c r="O73" s="67">
        <v>259.25</v>
      </c>
      <c r="P73" s="67">
        <v>4444.55</v>
      </c>
      <c r="Q73" s="67">
        <v>204.5</v>
      </c>
      <c r="R73" s="67">
        <v>16.899999999999999</v>
      </c>
      <c r="S73" s="67">
        <v>8.4499999999999993</v>
      </c>
      <c r="T73" s="67">
        <v>0</v>
      </c>
      <c r="U73" s="67">
        <v>1692.29</v>
      </c>
      <c r="V73" s="67">
        <v>0</v>
      </c>
      <c r="W73" s="67">
        <v>426.45</v>
      </c>
      <c r="X73" s="67">
        <v>0</v>
      </c>
      <c r="Y73" s="67">
        <v>8.4499999999999993</v>
      </c>
      <c r="Z73" s="130">
        <v>8.4499999999999993</v>
      </c>
      <c r="AA73" s="130">
        <v>8.4499999999999993</v>
      </c>
      <c r="AB73" s="66">
        <f>SUM(F73:$AA$73)</f>
        <v>1396788.8999999997</v>
      </c>
    </row>
    <row r="74" spans="1:28" ht="24.95" customHeight="1">
      <c r="A74" s="17"/>
      <c r="B74" s="103" t="s">
        <v>64</v>
      </c>
      <c r="C74" s="64" t="s">
        <v>60</v>
      </c>
      <c r="D74" s="65"/>
      <c r="E74" s="102"/>
      <c r="F74" s="67">
        <v>569221</v>
      </c>
      <c r="G74" s="67">
        <v>199995.51999999999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103156.84</v>
      </c>
      <c r="R74" s="67">
        <v>154735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130">
        <v>0</v>
      </c>
      <c r="AA74" s="134">
        <v>0</v>
      </c>
      <c r="AB74" s="66">
        <f>SUM(F$74:$AA74)</f>
        <v>1027108.36</v>
      </c>
    </row>
    <row r="75" spans="1:28" ht="24.95" customHeight="1" thickBot="1">
      <c r="A75" s="17"/>
      <c r="B75" s="104"/>
      <c r="C75" s="23" t="s">
        <v>61</v>
      </c>
      <c r="D75" s="93"/>
      <c r="E75" s="52"/>
      <c r="F75" s="94">
        <v>187210.69</v>
      </c>
      <c r="G75" s="94">
        <v>43922.91</v>
      </c>
      <c r="H75" s="94">
        <v>-15350</v>
      </c>
      <c r="I75" s="94">
        <v>69089.17</v>
      </c>
      <c r="J75" s="94">
        <v>0</v>
      </c>
      <c r="K75" s="94">
        <v>-51707.16</v>
      </c>
      <c r="L75" s="94">
        <v>-5758425.5600000005</v>
      </c>
      <c r="M75" s="94">
        <v>0</v>
      </c>
      <c r="N75" s="94">
        <v>315845.08999999997</v>
      </c>
      <c r="O75" s="94">
        <v>26000</v>
      </c>
      <c r="P75" s="94">
        <v>69120.27</v>
      </c>
      <c r="Q75" s="94">
        <v>0</v>
      </c>
      <c r="R75" s="94">
        <v>0</v>
      </c>
      <c r="S75" s="94">
        <v>0</v>
      </c>
      <c r="T75" s="94">
        <v>25638.02</v>
      </c>
      <c r="U75" s="94">
        <v>0</v>
      </c>
      <c r="V75" s="94">
        <v>0</v>
      </c>
      <c r="W75" s="94">
        <v>-221777.57</v>
      </c>
      <c r="X75" s="94">
        <v>0</v>
      </c>
      <c r="Y75" s="94">
        <v>90975.650000000009</v>
      </c>
      <c r="Z75" s="135">
        <v>0</v>
      </c>
      <c r="AA75" s="135">
        <v>710425.60000000009</v>
      </c>
      <c r="AB75" s="25">
        <f>SUM(F75:$AA$75)</f>
        <v>-4509032.8900000006</v>
      </c>
    </row>
    <row r="76" spans="1:28" ht="24.95" customHeight="1" thickBot="1">
      <c r="A76" s="105"/>
      <c r="B76" s="2"/>
      <c r="C76" s="47"/>
      <c r="D76" s="106"/>
      <c r="E76" s="107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7"/>
    </row>
    <row r="77" spans="1:28" ht="24.95" customHeight="1">
      <c r="A77" s="105"/>
      <c r="B77" s="2"/>
      <c r="C77" s="60" t="s">
        <v>65</v>
      </c>
      <c r="D77" s="61"/>
      <c r="E77" s="98">
        <v>-39887015</v>
      </c>
      <c r="F77" s="63">
        <v>-43411438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-13235276</v>
      </c>
      <c r="R77" s="63">
        <v>0</v>
      </c>
      <c r="S77" s="63">
        <v>0</v>
      </c>
      <c r="T77" s="63">
        <v>-12849504</v>
      </c>
      <c r="U77" s="63">
        <v>-16879339</v>
      </c>
      <c r="V77" s="63">
        <v>-24750474</v>
      </c>
      <c r="W77" s="63">
        <v>-54651885</v>
      </c>
      <c r="X77" s="63">
        <v>-44967395</v>
      </c>
      <c r="Y77" s="63">
        <v>-46561303</v>
      </c>
      <c r="Z77" s="129">
        <v>-36333923</v>
      </c>
      <c r="AA77" s="129">
        <v>-30102844</v>
      </c>
      <c r="AB77" s="62">
        <f t="shared" ref="AB77" si="4">SUM(AB78:AB84)</f>
        <v>-30102844</v>
      </c>
    </row>
    <row r="78" spans="1:28" ht="24.95" customHeight="1">
      <c r="A78" s="105"/>
      <c r="B78" s="2"/>
      <c r="C78" s="50" t="s">
        <v>42</v>
      </c>
      <c r="D78" s="89"/>
      <c r="E78" s="51">
        <v>-26388259</v>
      </c>
      <c r="F78" s="90">
        <v>-19125556</v>
      </c>
      <c r="G78" s="90">
        <v>0</v>
      </c>
      <c r="H78" s="90">
        <v>0</v>
      </c>
      <c r="I78" s="90">
        <v>0</v>
      </c>
      <c r="J78" s="90">
        <v>0</v>
      </c>
      <c r="K78" s="90">
        <v>0</v>
      </c>
      <c r="L78" s="90">
        <v>0</v>
      </c>
      <c r="M78" s="90">
        <v>0</v>
      </c>
      <c r="N78" s="90">
        <v>0</v>
      </c>
      <c r="O78" s="90">
        <v>0</v>
      </c>
      <c r="P78" s="90">
        <v>0</v>
      </c>
      <c r="Q78" s="90">
        <v>-8911216</v>
      </c>
      <c r="R78" s="90">
        <v>0</v>
      </c>
      <c r="S78" s="90">
        <v>0</v>
      </c>
      <c r="T78" s="90">
        <v>-8612490</v>
      </c>
      <c r="U78" s="90">
        <v>-11487387</v>
      </c>
      <c r="V78" s="90">
        <v>-16866933</v>
      </c>
      <c r="W78" s="90">
        <v>-36026791</v>
      </c>
      <c r="X78" s="90">
        <v>-29660047</v>
      </c>
      <c r="Y78" s="90">
        <v>-30154711</v>
      </c>
      <c r="Z78" s="134">
        <v>-23769064</v>
      </c>
      <c r="AA78" s="134">
        <v>-20007788</v>
      </c>
      <c r="AB78" s="36">
        <f>+AA78</f>
        <v>-20007788</v>
      </c>
    </row>
    <row r="79" spans="1:28" ht="24.95" customHeight="1">
      <c r="A79" s="105"/>
      <c r="B79" s="2"/>
      <c r="C79" s="50" t="s">
        <v>43</v>
      </c>
      <c r="D79" s="89"/>
      <c r="E79" s="51">
        <v>-12673544</v>
      </c>
      <c r="F79" s="90">
        <v>-8499039</v>
      </c>
      <c r="G79" s="90">
        <v>0</v>
      </c>
      <c r="H79" s="90">
        <v>0</v>
      </c>
      <c r="I79" s="90">
        <v>0</v>
      </c>
      <c r="J79" s="90">
        <v>0</v>
      </c>
      <c r="K79" s="90">
        <v>0</v>
      </c>
      <c r="L79" s="90">
        <v>0</v>
      </c>
      <c r="M79" s="90">
        <v>0</v>
      </c>
      <c r="N79" s="90">
        <v>0</v>
      </c>
      <c r="O79" s="90">
        <v>0</v>
      </c>
      <c r="P79" s="90">
        <v>0</v>
      </c>
      <c r="Q79" s="90">
        <v>-4156699</v>
      </c>
      <c r="R79" s="90">
        <v>0</v>
      </c>
      <c r="S79" s="90">
        <v>0</v>
      </c>
      <c r="T79" s="90">
        <v>-4219832</v>
      </c>
      <c r="U79" s="90">
        <v>-5374878</v>
      </c>
      <c r="V79" s="90">
        <v>-7858520</v>
      </c>
      <c r="W79" s="90">
        <v>-18275885</v>
      </c>
      <c r="X79" s="90">
        <v>-15205562</v>
      </c>
      <c r="Y79" s="90">
        <v>-16356006</v>
      </c>
      <c r="Z79" s="134">
        <v>-12525507</v>
      </c>
      <c r="AA79" s="134">
        <v>-9218450</v>
      </c>
      <c r="AB79" s="22">
        <f t="shared" ref="AB79:AB84" si="5">+AA79</f>
        <v>-9218450</v>
      </c>
    </row>
    <row r="80" spans="1:28" ht="24.95" customHeight="1">
      <c r="A80" s="105"/>
      <c r="B80" s="2"/>
      <c r="C80" s="50" t="s">
        <v>66</v>
      </c>
      <c r="D80" s="89"/>
      <c r="E80" s="51">
        <v>-9638</v>
      </c>
      <c r="F80" s="90">
        <v>-4499</v>
      </c>
      <c r="G80" s="90">
        <v>0</v>
      </c>
      <c r="H80" s="90">
        <v>0</v>
      </c>
      <c r="I80" s="90">
        <v>0</v>
      </c>
      <c r="J80" s="90">
        <v>0</v>
      </c>
      <c r="K80" s="90">
        <v>0</v>
      </c>
      <c r="L80" s="90">
        <v>0</v>
      </c>
      <c r="M80" s="90">
        <v>0</v>
      </c>
      <c r="N80" s="90">
        <v>0</v>
      </c>
      <c r="O80" s="90">
        <v>0</v>
      </c>
      <c r="P80" s="90">
        <v>0</v>
      </c>
      <c r="Q80" s="90">
        <v>-2213</v>
      </c>
      <c r="R80" s="90">
        <v>0</v>
      </c>
      <c r="S80" s="90">
        <v>0</v>
      </c>
      <c r="T80" s="90">
        <v>-2287</v>
      </c>
      <c r="U80" s="90">
        <v>-2896</v>
      </c>
      <c r="V80" s="90">
        <v>-4268</v>
      </c>
      <c r="W80" s="90">
        <v>-13352</v>
      </c>
      <c r="X80" s="90">
        <v>-11803</v>
      </c>
      <c r="Y80" s="90">
        <v>-9221</v>
      </c>
      <c r="Z80" s="134">
        <v>-6244</v>
      </c>
      <c r="AA80" s="134">
        <v>-5165</v>
      </c>
      <c r="AB80" s="36">
        <f t="shared" si="5"/>
        <v>-5165</v>
      </c>
    </row>
    <row r="81" spans="1:28" ht="24.95" customHeight="1">
      <c r="A81" s="105"/>
      <c r="B81" s="2"/>
      <c r="C81" s="64" t="s">
        <v>46</v>
      </c>
      <c r="D81" s="65"/>
      <c r="E81" s="51">
        <v>-29660</v>
      </c>
      <c r="F81" s="67">
        <v>-32921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-7967</v>
      </c>
      <c r="R81" s="67">
        <v>0</v>
      </c>
      <c r="S81" s="67">
        <v>0</v>
      </c>
      <c r="T81" s="67">
        <v>-8037</v>
      </c>
      <c r="U81" s="67">
        <v>-10274</v>
      </c>
      <c r="V81" s="67">
        <v>-15048</v>
      </c>
      <c r="W81" s="67">
        <v>-328172</v>
      </c>
      <c r="X81" s="67">
        <v>-84934</v>
      </c>
      <c r="Y81" s="67">
        <v>-26944</v>
      </c>
      <c r="Z81" s="130">
        <v>-21361</v>
      </c>
      <c r="AA81" s="130">
        <v>-24791</v>
      </c>
      <c r="AB81" s="66">
        <f t="shared" si="5"/>
        <v>-24791</v>
      </c>
    </row>
    <row r="82" spans="1:28" ht="24.95" customHeight="1">
      <c r="A82" s="105"/>
      <c r="B82" s="2"/>
      <c r="C82" s="50" t="s">
        <v>47</v>
      </c>
      <c r="D82" s="89"/>
      <c r="E82" s="51">
        <v>0</v>
      </c>
      <c r="F82" s="90">
        <v>-15541723</v>
      </c>
      <c r="G82" s="90">
        <v>0</v>
      </c>
      <c r="H82" s="90">
        <v>0</v>
      </c>
      <c r="I82" s="90">
        <v>0</v>
      </c>
      <c r="J82" s="90">
        <v>0</v>
      </c>
      <c r="K82" s="90">
        <v>0</v>
      </c>
      <c r="L82" s="90">
        <v>0</v>
      </c>
      <c r="M82" s="90">
        <v>0</v>
      </c>
      <c r="N82" s="90">
        <v>0</v>
      </c>
      <c r="O82" s="90">
        <v>0</v>
      </c>
      <c r="P82" s="90">
        <v>0</v>
      </c>
      <c r="Q82" s="90">
        <v>0</v>
      </c>
      <c r="R82" s="90">
        <v>0</v>
      </c>
      <c r="S82" s="90">
        <v>0</v>
      </c>
      <c r="T82" s="90">
        <v>0</v>
      </c>
      <c r="U82" s="90">
        <v>0</v>
      </c>
      <c r="V82" s="90">
        <v>0</v>
      </c>
      <c r="W82" s="90">
        <v>0</v>
      </c>
      <c r="X82" s="90">
        <v>0</v>
      </c>
      <c r="Y82" s="90">
        <v>0</v>
      </c>
      <c r="Z82" s="134">
        <v>0</v>
      </c>
      <c r="AA82" s="134">
        <v>0</v>
      </c>
      <c r="AB82" s="36">
        <f t="shared" si="5"/>
        <v>0</v>
      </c>
    </row>
    <row r="83" spans="1:28" ht="24.95" customHeight="1">
      <c r="A83" s="105"/>
      <c r="B83" s="2"/>
      <c r="C83" s="50" t="s">
        <v>55</v>
      </c>
      <c r="D83" s="89"/>
      <c r="E83" s="51">
        <v>-16697</v>
      </c>
      <c r="F83" s="90">
        <v>-7704</v>
      </c>
      <c r="G83" s="90">
        <v>0</v>
      </c>
      <c r="H83" s="90">
        <v>0</v>
      </c>
      <c r="I83" s="90">
        <v>0</v>
      </c>
      <c r="J83" s="90">
        <v>0</v>
      </c>
      <c r="K83" s="90">
        <v>0</v>
      </c>
      <c r="L83" s="90">
        <v>0</v>
      </c>
      <c r="M83" s="90">
        <v>0</v>
      </c>
      <c r="N83" s="90">
        <v>0</v>
      </c>
      <c r="O83" s="90">
        <v>0</v>
      </c>
      <c r="P83" s="90">
        <v>0</v>
      </c>
      <c r="Q83" s="90">
        <v>-2446</v>
      </c>
      <c r="R83" s="90">
        <v>0</v>
      </c>
      <c r="S83" s="90">
        <v>0</v>
      </c>
      <c r="T83" s="90">
        <v>-6858</v>
      </c>
      <c r="U83" s="90">
        <v>-3904</v>
      </c>
      <c r="V83" s="90">
        <v>-5705</v>
      </c>
      <c r="W83" s="90">
        <v>-7685</v>
      </c>
      <c r="X83" s="90">
        <v>-5049</v>
      </c>
      <c r="Y83" s="90">
        <v>-14421</v>
      </c>
      <c r="Z83" s="134">
        <v>-11747</v>
      </c>
      <c r="AA83" s="134">
        <v>-5999</v>
      </c>
      <c r="AB83" s="36">
        <f t="shared" si="5"/>
        <v>-5999</v>
      </c>
    </row>
    <row r="84" spans="1:28" ht="24.95" customHeight="1" thickBot="1">
      <c r="A84" s="105"/>
      <c r="B84" s="2"/>
      <c r="C84" s="23" t="s">
        <v>60</v>
      </c>
      <c r="D84" s="93"/>
      <c r="E84" s="52">
        <v>-769217</v>
      </c>
      <c r="F84" s="94">
        <v>-199996</v>
      </c>
      <c r="G84" s="94">
        <v>0</v>
      </c>
      <c r="H84" s="94">
        <v>0</v>
      </c>
      <c r="I84" s="94">
        <v>0</v>
      </c>
      <c r="J84" s="94">
        <v>0</v>
      </c>
      <c r="K84" s="94">
        <v>0</v>
      </c>
      <c r="L84" s="94">
        <v>0</v>
      </c>
      <c r="M84" s="94">
        <v>0</v>
      </c>
      <c r="N84" s="94">
        <v>0</v>
      </c>
      <c r="O84" s="94">
        <v>0</v>
      </c>
      <c r="P84" s="94">
        <v>0</v>
      </c>
      <c r="Q84" s="94">
        <v>-154735</v>
      </c>
      <c r="R84" s="94">
        <v>0</v>
      </c>
      <c r="S84" s="94">
        <v>0</v>
      </c>
      <c r="T84" s="94">
        <v>0</v>
      </c>
      <c r="U84" s="94">
        <v>0</v>
      </c>
      <c r="V84" s="94">
        <v>0</v>
      </c>
      <c r="W84" s="94">
        <v>0</v>
      </c>
      <c r="X84" s="94">
        <v>0</v>
      </c>
      <c r="Y84" s="94">
        <v>0</v>
      </c>
      <c r="Z84" s="135">
        <v>0</v>
      </c>
      <c r="AA84" s="135">
        <v>-840651</v>
      </c>
      <c r="AB84" s="25">
        <f t="shared" si="5"/>
        <v>-840651</v>
      </c>
    </row>
    <row r="85" spans="1:28" ht="24.95" customHeight="1">
      <c r="A85" s="105"/>
      <c r="B85" s="2"/>
      <c r="C85" s="28"/>
      <c r="D85" s="28"/>
      <c r="E85" s="3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30"/>
    </row>
    <row r="86" spans="1:28" ht="24.95" customHeight="1">
      <c r="A86" s="105"/>
      <c r="B86" s="2"/>
      <c r="C86" s="109">
        <f ca="1">NOW()</f>
        <v>42556.612324884256</v>
      </c>
      <c r="D86" s="109"/>
      <c r="E86" s="110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</row>
    <row r="87" spans="1:28" ht="24.95" customHeight="1">
      <c r="A87" s="105"/>
      <c r="B87" s="2"/>
      <c r="C87" s="109"/>
      <c r="D87" s="109"/>
      <c r="E87" s="59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</row>
    <row r="88" spans="1:28" ht="15.75">
      <c r="A88" s="111"/>
    </row>
    <row r="89" spans="1:28" ht="15.75">
      <c r="A89" s="111"/>
    </row>
    <row r="90" spans="1:28" ht="15.75">
      <c r="A90" s="111"/>
    </row>
    <row r="91" spans="1:28" ht="15.75">
      <c r="A91" s="111"/>
    </row>
    <row r="92" spans="1:28" ht="15.75">
      <c r="A92" s="111"/>
    </row>
    <row r="93" spans="1:28" ht="15.75">
      <c r="A93" s="111"/>
    </row>
    <row r="94" spans="1:28" ht="15.75">
      <c r="A94" s="111"/>
    </row>
    <row r="95" spans="1:28" ht="15.75">
      <c r="A95" s="111"/>
    </row>
    <row r="96" spans="1:28" ht="15.75">
      <c r="A96" s="111"/>
    </row>
    <row r="99" spans="1:1" ht="15.75">
      <c r="A99" s="111"/>
    </row>
    <row r="100" spans="1:1" ht="15.75">
      <c r="A100" s="111"/>
    </row>
    <row r="101" spans="1:1" ht="15.75">
      <c r="A101" s="111"/>
    </row>
  </sheetData>
  <autoFilter ref="A1:A118">
    <filterColumn colId="0"/>
  </autoFilter>
  <mergeCells count="3">
    <mergeCell ref="C1:D1"/>
    <mergeCell ref="C2:D2"/>
    <mergeCell ref="C3:D3"/>
  </mergeCells>
  <pageMargins left="0.11811023622047245" right="0.11811023622047245" top="0" bottom="0" header="0" footer="0"/>
  <pageSetup paperSize="8" scale="4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Sistema</vt:lpstr>
      <vt:lpstr>Sistema!Area_de_impressao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Sptrans</dc:creator>
  <cp:lastModifiedBy>Sptrans</cp:lastModifiedBy>
  <dcterms:created xsi:type="dcterms:W3CDTF">2016-06-06T17:07:18Z</dcterms:created>
  <dcterms:modified xsi:type="dcterms:W3CDTF">2016-07-05T17:41:57Z</dcterms:modified>
</cp:coreProperties>
</file>