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135" windowWidth="18930" windowHeight="8565"/>
  </bookViews>
  <sheets>
    <sheet name="Gestão" sheetId="1" r:id="rId1"/>
  </sheets>
  <externalReferences>
    <externalReference r:id="rId2"/>
  </externalReferences>
  <definedNames>
    <definedName name="_xlnm._FilterDatabase" localSheetId="0" hidden="1">Gestão!$A$1:$A$113</definedName>
    <definedName name="_xlnm.Print_Area" localSheetId="0">Gestão!$C$1:$AB$77</definedName>
    <definedName name="_xlnm.Print_Titles" localSheetId="0">Gestão!$D:$D,Gestão!$1:$3</definedName>
  </definedNames>
  <calcPr calcId="125725"/>
</workbook>
</file>

<file path=xl/calcChain.xml><?xml version="1.0" encoding="utf-8"?>
<calcChain xmlns="http://schemas.openxmlformats.org/spreadsheetml/2006/main">
  <c r="AB52" i="1"/>
  <c r="AB9"/>
  <c r="AB8"/>
  <c r="AB7"/>
  <c r="AB76"/>
  <c r="AB75"/>
  <c r="AB74"/>
  <c r="AB69"/>
  <c r="AB68"/>
  <c r="AB58"/>
  <c r="AB57"/>
  <c r="AB56"/>
  <c r="AB55"/>
  <c r="AB54"/>
  <c r="AB51"/>
  <c r="AB50"/>
  <c r="AB47"/>
  <c r="AB46"/>
  <c r="AB44"/>
  <c r="AB43"/>
  <c r="AB42"/>
  <c r="AB37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4"/>
  <c r="AB2"/>
  <c r="AB62" s="1"/>
  <c r="AB1"/>
  <c r="AB61" s="1"/>
  <c r="AB13" l="1"/>
  <c r="AB49"/>
  <c r="AB48" s="1"/>
  <c r="AB73"/>
  <c r="AB71" s="1"/>
  <c r="AB12"/>
  <c r="AB14"/>
  <c r="AB15"/>
  <c r="AB45"/>
  <c r="AB67"/>
  <c r="AB41"/>
  <c r="AB64"/>
  <c r="AB53"/>
  <c r="AB11" l="1"/>
  <c r="AB39"/>
  <c r="AB65"/>
  <c r="AB5" l="1"/>
  <c r="AB3" l="1"/>
  <c r="AB63" s="1"/>
</calcChain>
</file>

<file path=xl/sharedStrings.xml><?xml version="1.0" encoding="utf-8"?>
<sst xmlns="http://schemas.openxmlformats.org/spreadsheetml/2006/main" count="176" uniqueCount="74">
  <si>
    <t xml:space="preserve">GERENCIAMENTO </t>
  </si>
  <si>
    <t>Total</t>
  </si>
  <si>
    <t>SISTEMA TRANSPORTE</t>
  </si>
  <si>
    <t>Final</t>
  </si>
  <si>
    <t>Real</t>
  </si>
  <si>
    <t xml:space="preserve">GESTÃO SALDO INICIAL </t>
  </si>
  <si>
    <t>GESTÃO SALDO FINAL</t>
  </si>
  <si>
    <t xml:space="preserve">333.055-9 - (Banco Brasil)  </t>
  </si>
  <si>
    <t xml:space="preserve">8-3 - (Caixa Econômica)  </t>
  </si>
  <si>
    <t xml:space="preserve">195-0 - (Caixa Econômica)  </t>
  </si>
  <si>
    <t xml:space="preserve">TOTAL RECEITA </t>
  </si>
  <si>
    <t>Receita Frota Pública</t>
  </si>
  <si>
    <t xml:space="preserve">Gerenc.Crédito Eletrônico / Tx Paese </t>
  </si>
  <si>
    <t>Bilhete Único sem Cadastro</t>
  </si>
  <si>
    <t>Receita Diversas e Financeiras</t>
  </si>
  <si>
    <t>A</t>
  </si>
  <si>
    <t>Receitas Financeiras</t>
  </si>
  <si>
    <t>Pendente</t>
  </si>
  <si>
    <t>Valores Desconhecidos</t>
  </si>
  <si>
    <t>Reemb. Desp. Garagem / Pátio /NDs. Terminal</t>
  </si>
  <si>
    <t xml:space="preserve">Serviços Especiais -  U S P </t>
  </si>
  <si>
    <t>Gerenc. e Operação Bilhet. Eletrôn. (SBE)</t>
  </si>
  <si>
    <t>Aluguel/Água Gatusa</t>
  </si>
  <si>
    <t>Empregados a Disposição</t>
  </si>
  <si>
    <t>Autos de Interdição</t>
  </si>
  <si>
    <t>Acordo Depósito Judicial</t>
  </si>
  <si>
    <t>818/822</t>
  </si>
  <si>
    <t>Caução de Contratos / Alvarás</t>
  </si>
  <si>
    <t>Carteira Escolar</t>
  </si>
  <si>
    <t>Devolução Fundo Fixo/Viagem</t>
  </si>
  <si>
    <t>Reembolso Telefone</t>
  </si>
  <si>
    <t>Plano de Saúde</t>
  </si>
  <si>
    <t>Cópias Xerox</t>
  </si>
  <si>
    <t>Multas Contratuais</t>
  </si>
  <si>
    <t>Devolução Funcionário</t>
  </si>
  <si>
    <t>Outros</t>
  </si>
  <si>
    <t>Recurso PMSP - Aumento Capital</t>
  </si>
  <si>
    <t>Recurso PMSP - Operação Man. Sist. Mun.Tran. Col.</t>
  </si>
  <si>
    <r>
      <t>Receita Emprést.</t>
    </r>
    <r>
      <rPr>
        <b/>
        <sz val="12"/>
        <color indexed="10"/>
        <rFont val="Arial"/>
        <family val="2"/>
      </rPr>
      <t xml:space="preserve"> / Devolução </t>
    </r>
    <r>
      <rPr>
        <b/>
        <sz val="12"/>
        <rFont val="Arial"/>
        <family val="2"/>
      </rPr>
      <t>p/Sistema</t>
    </r>
  </si>
  <si>
    <t>PAGAMENTO REALIZADO</t>
  </si>
  <si>
    <t>PESSOAL ATIVO</t>
  </si>
  <si>
    <t>Pessoal - Folha Pagamento/Benefícios</t>
  </si>
  <si>
    <t>Pessoal - Rescisões Contratuais</t>
  </si>
  <si>
    <t>Pessoal - Enc.Sociais/Plano Saúde/Consignação</t>
  </si>
  <si>
    <t>INDENIZAÇÕES</t>
  </si>
  <si>
    <t/>
  </si>
  <si>
    <t>Indenizações - Reclamações / Acordos Trabalhistas</t>
  </si>
  <si>
    <t>Indenizações - Terc./Penhora/Bloqueio Judicial Civel</t>
  </si>
  <si>
    <t>FORNECEDOR</t>
  </si>
  <si>
    <t>Fornecedor - Pequeno (até 16.000)</t>
  </si>
  <si>
    <t>Fornecedor - Grandes (acima 16.000)</t>
  </si>
  <si>
    <t>Fornecedor - Retenções</t>
  </si>
  <si>
    <t xml:space="preserve">DIVERSOS 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</si>
  <si>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</si>
  <si>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</si>
  <si>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</si>
  <si>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</si>
  <si>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</si>
  <si>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APOSENTADORIA COMPLEMENTAR</t>
  </si>
  <si>
    <t>APOSENTADORIA SALDO INICIAL</t>
  </si>
  <si>
    <t>APOSENTADORIA SALDO FINAL</t>
  </si>
  <si>
    <t>RECEITA TOTAL</t>
  </si>
  <si>
    <t>Outras /Receita Financeira</t>
  </si>
  <si>
    <t>Recurso PMSP - Aposent. Compl. Serv. Sptrans</t>
  </si>
  <si>
    <t xml:space="preserve">PESSOAL INATIVO </t>
  </si>
  <si>
    <t>Complementação  Aposentadoria</t>
  </si>
  <si>
    <t>Encargos Sociais/Consignações/Reembolsos</t>
  </si>
  <si>
    <t>Bloqueio Judicial</t>
  </si>
  <si>
    <t>qua</t>
  </si>
  <si>
    <t>qui</t>
  </si>
  <si>
    <t>sex</t>
  </si>
  <si>
    <t>seg</t>
  </si>
  <si>
    <t>ter</t>
  </si>
  <si>
    <t>Fornecedor - Atrasados (CADIN)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</si>
</sst>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-* #,##0_-;\-* #,##0_-;_-* &quot;-&quot;??_-;_-@_-"/>
    <numFmt numFmtId="168" formatCode="_(* #.0\,##0_);_(* \(#.0\,##0\);_(* &quot;-&quot;??_);_(@_)"/>
    <numFmt numFmtId="169" formatCode="_(* #,##0_);[Black]_(* \(#,##0\);_(* &quot;-&quot;??_);_(@_)"/>
    <numFmt numFmtId="170" formatCode="_(* #,##0_);[Red]_(* \(#,##0\);_(* &quot;-&quot;??_);_(@_)"/>
  </numFmts>
  <fonts count="11">
    <font>
      <sz val="10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4"/>
      <name val="Times New Roman"/>
      <family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5D9F1"/>
        <bgColor rgb="FF000000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9">
    <xf numFmtId="0" fontId="0" fillId="0" borderId="0" xfId="0"/>
    <xf numFmtId="0" fontId="4" fillId="2" borderId="0" xfId="1" applyFont="1" applyFill="1" applyBorder="1" applyProtection="1"/>
    <xf numFmtId="0" fontId="5" fillId="0" borderId="0" xfId="0" applyFont="1" applyAlignment="1">
      <alignment horizontal="left"/>
    </xf>
    <xf numFmtId="164" fontId="5" fillId="2" borderId="2" xfId="2" applyNumberFormat="1" applyFont="1" applyFill="1" applyBorder="1" applyAlignment="1" applyProtection="1">
      <alignment horizontal="right" vertical="center"/>
    </xf>
    <xf numFmtId="14" fontId="1" fillId="2" borderId="0" xfId="1" applyNumberFormat="1" applyFont="1" applyFill="1" applyAlignment="1" applyProtection="1">
      <alignment horizontal="right" vertical="center"/>
    </xf>
    <xf numFmtId="0" fontId="4" fillId="0" borderId="0" xfId="0" applyFont="1"/>
    <xf numFmtId="0" fontId="6" fillId="2" borderId="0" xfId="1" applyFont="1" applyFill="1" applyBorder="1" applyProtection="1"/>
    <xf numFmtId="164" fontId="5" fillId="2" borderId="3" xfId="2" applyNumberFormat="1" applyFont="1" applyFill="1" applyBorder="1" applyAlignment="1" applyProtection="1">
      <alignment horizontal="right" vertical="center"/>
    </xf>
    <xf numFmtId="166" fontId="1" fillId="2" borderId="0" xfId="1" applyNumberFormat="1" applyFont="1" applyFill="1" applyAlignment="1" applyProtection="1">
      <alignment horizontal="right" vertical="center"/>
    </xf>
    <xf numFmtId="0" fontId="4" fillId="2" borderId="0" xfId="1" applyFont="1" applyFill="1" applyProtection="1"/>
    <xf numFmtId="165" fontId="5" fillId="2" borderId="6" xfId="2" applyNumberFormat="1" applyFont="1" applyFill="1" applyBorder="1" applyAlignment="1" applyProtection="1">
      <alignment horizontal="right" vertical="center"/>
    </xf>
    <xf numFmtId="38" fontId="4" fillId="3" borderId="0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Protection="1"/>
    <xf numFmtId="0" fontId="4" fillId="0" borderId="0" xfId="1" applyFont="1" applyBorder="1" applyProtection="1"/>
    <xf numFmtId="168" fontId="5" fillId="2" borderId="7" xfId="2" applyNumberFormat="1" applyFont="1" applyFill="1" applyBorder="1" applyAlignment="1" applyProtection="1">
      <alignment horizontal="left"/>
    </xf>
    <xf numFmtId="168" fontId="5" fillId="2" borderId="8" xfId="2" applyNumberFormat="1" applyFont="1" applyFill="1" applyBorder="1" applyAlignment="1" applyProtection="1">
      <alignment horizontal="center"/>
    </xf>
    <xf numFmtId="169" fontId="5" fillId="2" borderId="2" xfId="1" applyNumberFormat="1" applyFont="1" applyFill="1" applyBorder="1" applyAlignment="1" applyProtection="1">
      <alignment horizontal="right"/>
    </xf>
    <xf numFmtId="170" fontId="5" fillId="0" borderId="8" xfId="1" applyNumberFormat="1" applyFont="1" applyBorder="1" applyAlignment="1" applyProtection="1">
      <alignment horizontal="right"/>
    </xf>
    <xf numFmtId="170" fontId="5" fillId="2" borderId="2" xfId="1" applyNumberFormat="1" applyFont="1" applyFill="1" applyBorder="1" applyAlignment="1" applyProtection="1">
      <alignment horizontal="right"/>
    </xf>
    <xf numFmtId="0" fontId="6" fillId="0" borderId="0" xfId="1" applyFont="1" applyBorder="1" applyProtection="1"/>
    <xf numFmtId="168" fontId="5" fillId="4" borderId="9" xfId="2" applyNumberFormat="1" applyFont="1" applyFill="1" applyBorder="1" applyAlignment="1" applyProtection="1">
      <alignment horizontal="left"/>
    </xf>
    <xf numFmtId="168" fontId="5" fillId="4" borderId="4" xfId="2" applyNumberFormat="1" applyFont="1" applyFill="1" applyBorder="1" applyAlignment="1" applyProtection="1">
      <alignment horizontal="center"/>
    </xf>
    <xf numFmtId="169" fontId="5" fillId="4" borderId="6" xfId="2" applyNumberFormat="1" applyFont="1" applyFill="1" applyBorder="1" applyAlignment="1" applyProtection="1">
      <alignment horizontal="right"/>
    </xf>
    <xf numFmtId="170" fontId="5" fillId="4" borderId="4" xfId="2" applyNumberFormat="1" applyFont="1" applyFill="1" applyBorder="1" applyAlignment="1" applyProtection="1">
      <alignment horizontal="right"/>
    </xf>
    <xf numFmtId="170" fontId="5" fillId="4" borderId="6" xfId="2" applyNumberFormat="1" applyFont="1" applyFill="1" applyBorder="1" applyAlignment="1" applyProtection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right"/>
    </xf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170" fontId="5" fillId="2" borderId="8" xfId="1" applyNumberFormat="1" applyFont="1" applyFill="1" applyBorder="1" applyAlignment="1" applyProtection="1">
      <alignment horizontal="right"/>
    </xf>
    <xf numFmtId="0" fontId="5" fillId="0" borderId="1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170" fontId="5" fillId="2" borderId="3" xfId="1" applyNumberFormat="1" applyFont="1" applyFill="1" applyBorder="1" applyAlignment="1" applyProtection="1">
      <alignment horizontal="right"/>
    </xf>
    <xf numFmtId="170" fontId="5" fillId="2" borderId="0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4" xfId="1" applyFont="1" applyBorder="1" applyAlignment="1" applyProtection="1">
      <alignment horizontal="left"/>
    </xf>
    <xf numFmtId="170" fontId="5" fillId="2" borderId="6" xfId="1" applyNumberFormat="1" applyFont="1" applyFill="1" applyBorder="1" applyAlignment="1" applyProtection="1">
      <alignment horizontal="right"/>
    </xf>
    <xf numFmtId="170" fontId="5" fillId="2" borderId="4" xfId="1" applyNumberFormat="1" applyFont="1" applyFill="1" applyBorder="1" applyAlignment="1" applyProtection="1">
      <alignment horizontal="right"/>
    </xf>
    <xf numFmtId="168" fontId="5" fillId="2" borderId="0" xfId="2" applyNumberFormat="1" applyFont="1" applyFill="1" applyBorder="1" applyAlignment="1" applyProtection="1">
      <alignment horizontal="left"/>
    </xf>
    <xf numFmtId="168" fontId="5" fillId="2" borderId="0" xfId="2" applyNumberFormat="1" applyFont="1" applyFill="1" applyBorder="1" applyAlignment="1" applyProtection="1">
      <alignment horizontal="center"/>
    </xf>
    <xf numFmtId="170" fontId="4" fillId="2" borderId="0" xfId="1" applyNumberFormat="1" applyFont="1" applyFill="1" applyBorder="1" applyAlignment="1" applyProtection="1">
      <alignment horizontal="right"/>
    </xf>
    <xf numFmtId="43" fontId="4" fillId="2" borderId="0" xfId="2" applyFont="1" applyFill="1" applyBorder="1" applyAlignment="1" applyProtection="1">
      <alignment horizontal="right"/>
    </xf>
    <xf numFmtId="168" fontId="5" fillId="4" borderId="7" xfId="2" applyNumberFormat="1" applyFont="1" applyFill="1" applyBorder="1" applyAlignment="1" applyProtection="1">
      <alignment horizontal="left"/>
    </xf>
    <xf numFmtId="168" fontId="5" fillId="4" borderId="8" xfId="2" applyNumberFormat="1" applyFont="1" applyFill="1" applyBorder="1" applyAlignment="1" applyProtection="1">
      <alignment horizontal="center"/>
    </xf>
    <xf numFmtId="170" fontId="5" fillId="4" borderId="2" xfId="2" applyNumberFormat="1" applyFont="1" applyFill="1" applyBorder="1" applyAlignment="1" applyProtection="1">
      <alignment horizontal="right"/>
    </xf>
    <xf numFmtId="170" fontId="5" fillId="4" borderId="8" xfId="2" applyNumberFormat="1" applyFont="1" applyFill="1" applyBorder="1" applyAlignment="1" applyProtection="1">
      <alignment horizontal="right"/>
    </xf>
    <xf numFmtId="0" fontId="2" fillId="2" borderId="1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170" fontId="1" fillId="2" borderId="3" xfId="1" applyNumberFormat="1" applyFont="1" applyFill="1" applyBorder="1" applyAlignment="1" applyProtection="1">
      <alignment horizontal="right"/>
    </xf>
    <xf numFmtId="170" fontId="1" fillId="2" borderId="0" xfId="1" applyNumberFormat="1" applyFont="1" applyFill="1" applyBorder="1" applyAlignment="1" applyProtection="1">
      <alignment horizontal="right"/>
    </xf>
    <xf numFmtId="167" fontId="6" fillId="2" borderId="0" xfId="1" applyNumberFormat="1" applyFont="1" applyFill="1" applyProtection="1"/>
    <xf numFmtId="0" fontId="4" fillId="5" borderId="0" xfId="0" applyFont="1" applyFill="1"/>
    <xf numFmtId="0" fontId="5" fillId="2" borderId="0" xfId="0" applyFont="1" applyFill="1" applyAlignment="1">
      <alignment horizontal="left"/>
    </xf>
    <xf numFmtId="0" fontId="2" fillId="5" borderId="10" xfId="1" applyFont="1" applyFill="1" applyBorder="1" applyAlignment="1" applyProtection="1">
      <alignment horizontal="left"/>
    </xf>
    <xf numFmtId="0" fontId="2" fillId="5" borderId="0" xfId="1" applyFont="1" applyFill="1" applyBorder="1" applyAlignment="1" applyProtection="1">
      <alignment horizontal="right"/>
    </xf>
    <xf numFmtId="170" fontId="1" fillId="5" borderId="3" xfId="1" applyNumberFormat="1" applyFont="1" applyFill="1" applyBorder="1" applyAlignment="1" applyProtection="1">
      <alignment horizontal="right"/>
    </xf>
    <xf numFmtId="170" fontId="1" fillId="5" borderId="0" xfId="1" applyNumberFormat="1" applyFont="1" applyFill="1" applyBorder="1" applyAlignment="1" applyProtection="1">
      <alignment horizontal="right"/>
    </xf>
    <xf numFmtId="0" fontId="7" fillId="2" borderId="0" xfId="1" applyFont="1" applyFill="1" applyProtection="1"/>
    <xf numFmtId="0" fontId="2" fillId="2" borderId="9" xfId="1" applyFont="1" applyFill="1" applyBorder="1" applyAlignment="1" applyProtection="1">
      <alignment horizontal="left"/>
    </xf>
    <xf numFmtId="0" fontId="2" fillId="2" borderId="4" xfId="1" applyFont="1" applyFill="1" applyBorder="1" applyAlignment="1" applyProtection="1">
      <alignment horizontal="left"/>
    </xf>
    <xf numFmtId="170" fontId="1" fillId="2" borderId="6" xfId="1" applyNumberFormat="1" applyFont="1" applyFill="1" applyBorder="1" applyAlignment="1" applyProtection="1">
      <alignment horizontal="right"/>
    </xf>
    <xf numFmtId="170" fontId="1" fillId="2" borderId="4" xfId="1" applyNumberFormat="1" applyFont="1" applyFill="1" applyBorder="1" applyAlignment="1" applyProtection="1">
      <alignment horizontal="right"/>
    </xf>
    <xf numFmtId="0" fontId="4" fillId="2" borderId="0" xfId="1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2" fillId="2" borderId="11" xfId="1" applyFont="1" applyFill="1" applyBorder="1" applyAlignment="1" applyProtection="1">
      <alignment horizontal="left"/>
    </xf>
    <xf numFmtId="0" fontId="2" fillId="2" borderId="12" xfId="1" applyFont="1" applyFill="1" applyBorder="1" applyAlignment="1" applyProtection="1">
      <alignment horizontal="left"/>
    </xf>
    <xf numFmtId="170" fontId="5" fillId="2" borderId="13" xfId="1" applyNumberFormat="1" applyFont="1" applyFill="1" applyBorder="1" applyAlignment="1" applyProtection="1">
      <alignment horizontal="right"/>
    </xf>
    <xf numFmtId="170" fontId="1" fillId="2" borderId="12" xfId="1" applyNumberFormat="1" applyFont="1" applyFill="1" applyBorder="1" applyAlignment="1" applyProtection="1">
      <alignment horizontal="right"/>
    </xf>
    <xf numFmtId="170" fontId="2" fillId="2" borderId="13" xfId="1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Alignment="1" applyProtection="1">
      <alignment horizontal="left"/>
    </xf>
    <xf numFmtId="170" fontId="4" fillId="0" borderId="0" xfId="1" applyNumberFormat="1" applyFont="1" applyBorder="1" applyAlignment="1" applyProtection="1">
      <alignment horizontal="right"/>
    </xf>
    <xf numFmtId="168" fontId="5" fillId="4" borderId="11" xfId="2" applyNumberFormat="1" applyFont="1" applyFill="1" applyBorder="1" applyAlignment="1" applyProtection="1">
      <alignment horizontal="left"/>
    </xf>
    <xf numFmtId="168" fontId="5" fillId="4" borderId="12" xfId="2" applyNumberFormat="1" applyFont="1" applyFill="1" applyBorder="1" applyAlignment="1" applyProtection="1">
      <alignment horizontal="center"/>
    </xf>
    <xf numFmtId="170" fontId="5" fillId="4" borderId="13" xfId="2" applyNumberFormat="1" applyFont="1" applyFill="1" applyBorder="1" applyAlignment="1" applyProtection="1">
      <alignment horizontal="right"/>
    </xf>
    <xf numFmtId="170" fontId="5" fillId="4" borderId="12" xfId="2" applyNumberFormat="1" applyFont="1" applyFill="1" applyBorder="1" applyAlignment="1" applyProtection="1">
      <alignment horizontal="right"/>
    </xf>
    <xf numFmtId="170" fontId="5" fillId="2" borderId="0" xfId="2" quotePrefix="1" applyNumberFormat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left"/>
    </xf>
    <xf numFmtId="170" fontId="4" fillId="2" borderId="3" xfId="1" applyNumberFormat="1" applyFont="1" applyFill="1" applyBorder="1" applyAlignment="1" applyProtection="1">
      <alignment horizontal="right"/>
    </xf>
    <xf numFmtId="168" fontId="5" fillId="4" borderId="10" xfId="2" applyNumberFormat="1" applyFont="1" applyFill="1" applyBorder="1" applyAlignment="1" applyProtection="1">
      <alignment horizontal="left"/>
    </xf>
    <xf numFmtId="168" fontId="5" fillId="4" borderId="0" xfId="2" applyNumberFormat="1" applyFont="1" applyFill="1" applyBorder="1" applyAlignment="1" applyProtection="1">
      <alignment horizontal="center"/>
    </xf>
    <xf numFmtId="170" fontId="5" fillId="4" borderId="3" xfId="2" applyNumberFormat="1" applyFont="1" applyFill="1" applyBorder="1" applyAlignment="1" applyProtection="1">
      <alignment horizontal="right"/>
    </xf>
    <xf numFmtId="170" fontId="5" fillId="4" borderId="0" xfId="2" applyNumberFormat="1" applyFont="1" applyFill="1" applyBorder="1" applyAlignment="1" applyProtection="1">
      <alignment horizontal="right"/>
    </xf>
    <xf numFmtId="0" fontId="4" fillId="2" borderId="0" xfId="1" quotePrefix="1" applyFont="1" applyFill="1" applyProtection="1"/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right"/>
    </xf>
    <xf numFmtId="0" fontId="4" fillId="0" borderId="0" xfId="1" applyFont="1" applyAlignment="1" applyProtection="1">
      <alignment horizontal="left"/>
    </xf>
    <xf numFmtId="0" fontId="4" fillId="2" borderId="12" xfId="1" applyFont="1" applyFill="1" applyBorder="1" applyAlignment="1" applyProtection="1">
      <alignment horizontal="right"/>
    </xf>
    <xf numFmtId="170" fontId="4" fillId="2" borderId="6" xfId="1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5" fillId="2" borderId="9" xfId="1" applyFont="1" applyFill="1" applyBorder="1" applyAlignment="1" applyProtection="1">
      <alignment horizontal="left"/>
    </xf>
    <xf numFmtId="0" fontId="5" fillId="2" borderId="4" xfId="1" applyFont="1" applyFill="1" applyBorder="1" applyAlignment="1" applyProtection="1">
      <alignment horizontal="left"/>
    </xf>
    <xf numFmtId="170" fontId="4" fillId="2" borderId="4" xfId="1" applyNumberFormat="1" applyFont="1" applyFill="1" applyBorder="1" applyAlignment="1" applyProtection="1">
      <alignment horizontal="right"/>
    </xf>
    <xf numFmtId="0" fontId="4" fillId="0" borderId="0" xfId="1" applyFont="1" applyProtection="1"/>
    <xf numFmtId="22" fontId="5" fillId="2" borderId="0" xfId="1" applyNumberFormat="1" applyFont="1" applyFill="1" applyAlignment="1" applyProtection="1">
      <alignment horizontal="left"/>
    </xf>
    <xf numFmtId="22" fontId="5" fillId="2" borderId="0" xfId="1" applyNumberFormat="1" applyFont="1" applyFill="1" applyBorder="1" applyAlignment="1" applyProtection="1">
      <alignment horizontal="left"/>
    </xf>
    <xf numFmtId="0" fontId="4" fillId="0" borderId="0" xfId="1" applyFont="1" applyAlignment="1" applyProtection="1">
      <alignment horizontal="right"/>
    </xf>
    <xf numFmtId="0" fontId="4" fillId="2" borderId="0" xfId="1" applyFont="1" applyFill="1" applyAlignment="1" applyProtection="1">
      <alignment horizontal="right"/>
    </xf>
    <xf numFmtId="0" fontId="6" fillId="0" borderId="0" xfId="1" applyFont="1" applyProtection="1"/>
    <xf numFmtId="168" fontId="4" fillId="2" borderId="0" xfId="1" applyNumberFormat="1" applyFont="1" applyFill="1" applyAlignment="1" applyProtection="1">
      <alignment horizontal="left"/>
    </xf>
    <xf numFmtId="168" fontId="4" fillId="2" borderId="0" xfId="1" applyNumberFormat="1" applyFont="1" applyFill="1" applyBorder="1" applyProtection="1"/>
    <xf numFmtId="168" fontId="4" fillId="0" borderId="0" xfId="1" applyNumberFormat="1" applyFont="1" applyAlignment="1" applyProtection="1">
      <alignment horizontal="left"/>
    </xf>
    <xf numFmtId="168" fontId="4" fillId="0" borderId="0" xfId="1" applyNumberFormat="1" applyFont="1" applyBorder="1" applyProtection="1"/>
    <xf numFmtId="0" fontId="9" fillId="0" borderId="0" xfId="0" applyFont="1" applyAlignment="1">
      <alignment horizontal="left"/>
    </xf>
    <xf numFmtId="168" fontId="6" fillId="0" borderId="0" xfId="1" applyNumberFormat="1" applyFont="1" applyAlignment="1" applyProtection="1">
      <alignment horizontal="left"/>
    </xf>
    <xf numFmtId="168" fontId="6" fillId="0" borderId="0" xfId="1" applyNumberFormat="1" applyFont="1" applyBorder="1" applyProtection="1"/>
    <xf numFmtId="0" fontId="6" fillId="0" borderId="0" xfId="1" applyFont="1" applyAlignment="1" applyProtection="1">
      <alignment horizontal="right"/>
    </xf>
    <xf numFmtId="0" fontId="6" fillId="0" borderId="0" xfId="1" applyFont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165" fontId="5" fillId="2" borderId="4" xfId="2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0" xfId="1" quotePrefix="1" applyFont="1" applyFill="1" applyBorder="1" applyAlignment="1" applyProtection="1">
      <alignment horizontal="center" vertical="center"/>
    </xf>
    <xf numFmtId="14" fontId="10" fillId="6" borderId="0" xfId="1" applyNumberFormat="1" applyFont="1" applyFill="1" applyBorder="1" applyAlignment="1" applyProtection="1">
      <alignment horizontal="right" vertical="center"/>
    </xf>
    <xf numFmtId="166" fontId="10" fillId="6" borderId="0" xfId="1" applyNumberFormat="1" applyFont="1" applyFill="1" applyBorder="1" applyAlignment="1" applyProtection="1">
      <alignment horizontal="right" vertical="center"/>
    </xf>
    <xf numFmtId="38" fontId="4" fillId="7" borderId="0" xfId="1" applyNumberFormat="1" applyFont="1" applyFill="1" applyBorder="1" applyAlignment="1" applyProtection="1">
      <alignment horizontal="right" vertical="center"/>
    </xf>
    <xf numFmtId="170" fontId="5" fillId="8" borderId="4" xfId="2" applyNumberFormat="1" applyFont="1" applyFill="1" applyBorder="1" applyAlignment="1" applyProtection="1">
      <alignment horizontal="right"/>
    </xf>
    <xf numFmtId="170" fontId="5" fillId="6" borderId="8" xfId="1" applyNumberFormat="1" applyFont="1" applyFill="1" applyBorder="1" applyAlignment="1" applyProtection="1">
      <alignment horizontal="right"/>
    </xf>
    <xf numFmtId="170" fontId="5" fillId="6" borderId="0" xfId="1" applyNumberFormat="1" applyFont="1" applyFill="1" applyBorder="1" applyAlignment="1" applyProtection="1">
      <alignment horizontal="right"/>
    </xf>
    <xf numFmtId="170" fontId="5" fillId="6" borderId="4" xfId="1" applyNumberFormat="1" applyFont="1" applyFill="1" applyBorder="1" applyAlignment="1" applyProtection="1">
      <alignment horizontal="right"/>
    </xf>
    <xf numFmtId="170" fontId="4" fillId="6" borderId="0" xfId="1" applyNumberFormat="1" applyFont="1" applyFill="1" applyBorder="1" applyAlignment="1" applyProtection="1">
      <alignment horizontal="right"/>
    </xf>
    <xf numFmtId="170" fontId="5" fillId="8" borderId="8" xfId="2" applyNumberFormat="1" applyFont="1" applyFill="1" applyBorder="1" applyAlignment="1" applyProtection="1">
      <alignment horizontal="right"/>
    </xf>
    <xf numFmtId="170" fontId="10" fillId="6" borderId="0" xfId="1" applyNumberFormat="1" applyFont="1" applyFill="1" applyBorder="1" applyAlignment="1" applyProtection="1">
      <alignment horizontal="right"/>
    </xf>
    <xf numFmtId="170" fontId="10" fillId="9" borderId="0" xfId="1" applyNumberFormat="1" applyFont="1" applyFill="1" applyBorder="1" applyAlignment="1" applyProtection="1">
      <alignment horizontal="right"/>
    </xf>
    <xf numFmtId="170" fontId="10" fillId="6" borderId="4" xfId="1" applyNumberFormat="1" applyFont="1" applyFill="1" applyBorder="1" applyAlignment="1" applyProtection="1">
      <alignment horizontal="right"/>
    </xf>
    <xf numFmtId="170" fontId="10" fillId="6" borderId="12" xfId="1" applyNumberFormat="1" applyFont="1" applyFill="1" applyBorder="1" applyAlignment="1" applyProtection="1">
      <alignment horizontal="right"/>
    </xf>
    <xf numFmtId="170" fontId="5" fillId="8" borderId="12" xfId="2" applyNumberFormat="1" applyFont="1" applyFill="1" applyBorder="1" applyAlignment="1" applyProtection="1">
      <alignment horizontal="right"/>
    </xf>
    <xf numFmtId="170" fontId="5" fillId="6" borderId="0" xfId="2" quotePrefix="1" applyNumberFormat="1" applyFont="1" applyFill="1" applyBorder="1" applyAlignment="1" applyProtection="1">
      <alignment horizontal="right"/>
    </xf>
    <xf numFmtId="170" fontId="5" fillId="8" borderId="0" xfId="2" applyNumberFormat="1" applyFont="1" applyFill="1" applyBorder="1" applyAlignment="1" applyProtection="1">
      <alignment horizontal="right"/>
    </xf>
    <xf numFmtId="0" fontId="4" fillId="6" borderId="0" xfId="1" applyFont="1" applyFill="1" applyBorder="1" applyAlignment="1" applyProtection="1">
      <alignment horizontal="right"/>
    </xf>
    <xf numFmtId="170" fontId="4" fillId="6" borderId="4" xfId="1" applyNumberFormat="1" applyFont="1" applyFill="1" applyBorder="1" applyAlignment="1" applyProtection="1">
      <alignment horizontal="right"/>
    </xf>
  </cellXfs>
  <cellStyles count="8">
    <cellStyle name="Normal" xfId="0" builtinId="0"/>
    <cellStyle name="Normal 2" xfId="1"/>
    <cellStyle name="Normal 3" xfId="3"/>
    <cellStyle name="Separador de milhares 2" xfId="4"/>
    <cellStyle name="Separador de milhares 2 2" xfId="2"/>
    <cellStyle name="Separador de milhares 2 2 2" xfId="5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11</xdr:col>
      <xdr:colOff>122283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6443932" y="567726"/>
          <a:ext cx="5617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316930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6443932" y="567726"/>
          <a:ext cx="29781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221680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6443932" y="6058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221680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6443932" y="5677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221680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6443932" y="5677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316930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6443932" y="567726"/>
          <a:ext cx="29781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221680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6443932" y="6058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393130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6443932" y="567726"/>
          <a:ext cx="30543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297880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6443932" y="6058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297880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6443932" y="5677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297880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6443932" y="5677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393130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6443932" y="567726"/>
          <a:ext cx="30543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297880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6443932" y="6058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316930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6443932" y="567726"/>
          <a:ext cx="29781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221680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6443932" y="6058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221680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6443932" y="5677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221680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6443932" y="5677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316930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6443932" y="567726"/>
          <a:ext cx="29781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221680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6443932" y="6058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393130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6443932" y="567726"/>
          <a:ext cx="30543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297880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6443932" y="6058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297880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6443932" y="5677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297880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6443932" y="5677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393130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6443932" y="567726"/>
          <a:ext cx="30543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297880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6443932" y="6058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316930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6443932" y="567726"/>
          <a:ext cx="29781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221680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6443932" y="6058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221680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6443932" y="5677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221680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6443932" y="5677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316930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6443932" y="567726"/>
          <a:ext cx="29781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221680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6443932" y="605826"/>
          <a:ext cx="28829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393130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6443932" y="567726"/>
          <a:ext cx="305438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297880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6443932" y="6058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297880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6443932" y="5677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297880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6443932" y="567726"/>
          <a:ext cx="295913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4243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6443932" y="5677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4243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6443932" y="605826"/>
          <a:ext cx="1766684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451261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6443932" y="567726"/>
          <a:ext cx="2223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325460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6443932" y="6058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325460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6443932" y="5677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325460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6443932" y="5677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451261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6443932" y="567726"/>
          <a:ext cx="2223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325460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6443932" y="6058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517584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6443932" y="567726"/>
          <a:ext cx="22946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432211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6443932" y="6058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432211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6443932" y="5677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432211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6443932" y="5677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517584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6443932" y="567726"/>
          <a:ext cx="22946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432211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6443932" y="6058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451261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6443932" y="567726"/>
          <a:ext cx="2223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325460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6443932" y="6058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325460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6443932" y="5677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325460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6443932" y="5677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451261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6443932" y="567726"/>
          <a:ext cx="2223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325460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6443932" y="6058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517584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6443932" y="567726"/>
          <a:ext cx="22946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432211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6443932" y="6058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432211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6443932" y="5677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432211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6443932" y="5677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517584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6443932" y="567726"/>
          <a:ext cx="22946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432211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6443932" y="6058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451261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6443932" y="567726"/>
          <a:ext cx="2223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325460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6443932" y="605826"/>
          <a:ext cx="209818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451261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6443932" y="567726"/>
          <a:ext cx="2223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517584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6443932" y="567726"/>
          <a:ext cx="22946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432211</xdr:colOff>
      <xdr:row>4</xdr:row>
      <xdr:rowOff>276226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6443932" y="605826"/>
          <a:ext cx="22049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4242</xdr:colOff>
      <xdr:row>4</xdr:row>
      <xdr:rowOff>276226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6443932" y="6058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4242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6443932" y="567726"/>
          <a:ext cx="17666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212892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6443932" y="567726"/>
          <a:ext cx="1985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117642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6443932" y="6058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117642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6443932" y="5677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117642</xdr:colOff>
      <xdr:row>4</xdr:row>
      <xdr:rowOff>238126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6443932" y="5677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212892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6443932" y="567726"/>
          <a:ext cx="1985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117642</xdr:colOff>
      <xdr:row>4</xdr:row>
      <xdr:rowOff>276226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6443932" y="6058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289092</xdr:colOff>
      <xdr:row>4</xdr:row>
      <xdr:rowOff>238126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6443932" y="567726"/>
          <a:ext cx="20618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193842</xdr:colOff>
      <xdr:row>4</xdr:row>
      <xdr:rowOff>276226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6443932" y="6058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193842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6443932" y="5677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193842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6443932" y="5677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289092</xdr:colOff>
      <xdr:row>4</xdr:row>
      <xdr:rowOff>238126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6443932" y="567726"/>
          <a:ext cx="20618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193842</xdr:colOff>
      <xdr:row>4</xdr:row>
      <xdr:rowOff>276226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6443932" y="6058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212892</xdr:colOff>
      <xdr:row>4</xdr:row>
      <xdr:rowOff>238126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6443932" y="567726"/>
          <a:ext cx="1985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117642</xdr:colOff>
      <xdr:row>4</xdr:row>
      <xdr:rowOff>276226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6443932" y="6058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117642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6443932" y="5677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117642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6443932" y="5677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212892</xdr:colOff>
      <xdr:row>4</xdr:row>
      <xdr:rowOff>238126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6443932" y="567726"/>
          <a:ext cx="1985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117642</xdr:colOff>
      <xdr:row>4</xdr:row>
      <xdr:rowOff>276226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6443932" y="6058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289092</xdr:colOff>
      <xdr:row>4</xdr:row>
      <xdr:rowOff>238126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6443932" y="567726"/>
          <a:ext cx="20618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193842</xdr:colOff>
      <xdr:row>4</xdr:row>
      <xdr:rowOff>276226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6443932" y="6058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193842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6443932" y="5677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193842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6443932" y="5677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289092</xdr:colOff>
      <xdr:row>4</xdr:row>
      <xdr:rowOff>238126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6443932" y="567726"/>
          <a:ext cx="20618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193842</xdr:colOff>
      <xdr:row>4</xdr:row>
      <xdr:rowOff>276226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6443932" y="6058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212892</xdr:colOff>
      <xdr:row>4</xdr:row>
      <xdr:rowOff>238126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6443932" y="567726"/>
          <a:ext cx="1985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117642</xdr:colOff>
      <xdr:row>4</xdr:row>
      <xdr:rowOff>276226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6443932" y="6058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117642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6443932" y="5677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117642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6443932" y="567726"/>
          <a:ext cx="1890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212892</xdr:colOff>
      <xdr:row>4</xdr:row>
      <xdr:rowOff>238126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6443932" y="567726"/>
          <a:ext cx="1985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289092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6443932" y="567726"/>
          <a:ext cx="20618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193842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6443932" y="605826"/>
          <a:ext cx="19665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289092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6443932" y="567726"/>
          <a:ext cx="20618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581016</xdr:colOff>
      <xdr:row>4</xdr:row>
      <xdr:rowOff>276226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6443932" y="6058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581016</xdr:colOff>
      <xdr:row>4</xdr:row>
      <xdr:rowOff>238126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6443932" y="5677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581016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6443932" y="5677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581016</xdr:colOff>
      <xdr:row>4</xdr:row>
      <xdr:rowOff>276226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6443932" y="6058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657216</xdr:colOff>
      <xdr:row>4</xdr:row>
      <xdr:rowOff>276226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6443932" y="6058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657216</xdr:colOff>
      <xdr:row>4</xdr:row>
      <xdr:rowOff>238126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6443932" y="5677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657216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6443932" y="5677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657216</xdr:colOff>
      <xdr:row>4</xdr:row>
      <xdr:rowOff>276226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6443932" y="6058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581016</xdr:colOff>
      <xdr:row>4</xdr:row>
      <xdr:rowOff>276226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6443932" y="6058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581016</xdr:colOff>
      <xdr:row>4</xdr:row>
      <xdr:rowOff>238126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6443932" y="5677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581016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6443932" y="5677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581016</xdr:colOff>
      <xdr:row>4</xdr:row>
      <xdr:rowOff>276226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6443932" y="6058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657216</xdr:colOff>
      <xdr:row>4</xdr:row>
      <xdr:rowOff>276226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6443932" y="6058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657216</xdr:colOff>
      <xdr:row>4</xdr:row>
      <xdr:rowOff>238126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6443932" y="5677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657216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6443932" y="5677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657216</xdr:colOff>
      <xdr:row>4</xdr:row>
      <xdr:rowOff>276226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6443932" y="6058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581016</xdr:colOff>
      <xdr:row>4</xdr:row>
      <xdr:rowOff>276226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6443932" y="6058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581016</xdr:colOff>
      <xdr:row>4</xdr:row>
      <xdr:rowOff>238126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6443932" y="5677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581016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6443932" y="5677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581016</xdr:colOff>
      <xdr:row>4</xdr:row>
      <xdr:rowOff>276226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6443932" y="605826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657216</xdr:colOff>
      <xdr:row>4</xdr:row>
      <xdr:rowOff>276226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6443932" y="6058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657216</xdr:colOff>
      <xdr:row>4</xdr:row>
      <xdr:rowOff>238126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6443932" y="5677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657216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6443932" y="567726"/>
          <a:ext cx="15457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666741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6443932" y="567726"/>
          <a:ext cx="155526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393251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6443932" y="5677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393251</xdr:colOff>
      <xdr:row>4</xdr:row>
      <xdr:rowOff>276226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6443932" y="605826"/>
          <a:ext cx="12817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356019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6443932" y="5677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356019</xdr:colOff>
      <xdr:row>4</xdr:row>
      <xdr:rowOff>276226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6443932" y="605826"/>
          <a:ext cx="124454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676268</xdr:colOff>
      <xdr:row>4</xdr:row>
      <xdr:rowOff>238126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6443932" y="567726"/>
          <a:ext cx="15647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581018</xdr:colOff>
      <xdr:row>4</xdr:row>
      <xdr:rowOff>276226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6443932" y="6058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581018</xdr:colOff>
      <xdr:row>4</xdr:row>
      <xdr:rowOff>238126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6443932" y="5677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581018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6443932" y="5677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676268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6443932" y="567726"/>
          <a:ext cx="15647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581018</xdr:colOff>
      <xdr:row>4</xdr:row>
      <xdr:rowOff>276226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6443932" y="6058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752468</xdr:colOff>
      <xdr:row>4</xdr:row>
      <xdr:rowOff>238126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6443932" y="567726"/>
          <a:ext cx="1640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657218</xdr:colOff>
      <xdr:row>4</xdr:row>
      <xdr:rowOff>276226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6443932" y="6058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657218</xdr:colOff>
      <xdr:row>4</xdr:row>
      <xdr:rowOff>238126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6443932" y="5677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657218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6443932" y="5677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752468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6443932" y="567726"/>
          <a:ext cx="1640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657218</xdr:colOff>
      <xdr:row>4</xdr:row>
      <xdr:rowOff>276226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6443932" y="6058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676268</xdr:colOff>
      <xdr:row>4</xdr:row>
      <xdr:rowOff>238126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6443932" y="567726"/>
          <a:ext cx="15647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581018</xdr:colOff>
      <xdr:row>4</xdr:row>
      <xdr:rowOff>276226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6443932" y="6058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581018</xdr:colOff>
      <xdr:row>4</xdr:row>
      <xdr:rowOff>238126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6443932" y="5677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581018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6443932" y="5677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676268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6443932" y="567726"/>
          <a:ext cx="15647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581018</xdr:colOff>
      <xdr:row>4</xdr:row>
      <xdr:rowOff>276226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6443932" y="6058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752468</xdr:colOff>
      <xdr:row>4</xdr:row>
      <xdr:rowOff>238126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6443932" y="567726"/>
          <a:ext cx="1640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657218</xdr:colOff>
      <xdr:row>4</xdr:row>
      <xdr:rowOff>276226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6443932" y="6058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657218</xdr:colOff>
      <xdr:row>4</xdr:row>
      <xdr:rowOff>238126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6443932" y="5677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657218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6443932" y="5677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752468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6443932" y="567726"/>
          <a:ext cx="1640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657218</xdr:colOff>
      <xdr:row>4</xdr:row>
      <xdr:rowOff>276226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6443932" y="6058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676268</xdr:colOff>
      <xdr:row>4</xdr:row>
      <xdr:rowOff>238126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6443932" y="567726"/>
          <a:ext cx="15647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581018</xdr:colOff>
      <xdr:row>4</xdr:row>
      <xdr:rowOff>276226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6443932" y="6058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581018</xdr:colOff>
      <xdr:row>4</xdr:row>
      <xdr:rowOff>238126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6443932" y="5677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581018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6443932" y="567726"/>
          <a:ext cx="1469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676268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6443932" y="567726"/>
          <a:ext cx="1564790" cy="91260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581018</xdr:colOff>
      <xdr:row>4</xdr:row>
      <xdr:rowOff>284852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167223" y="614452"/>
          <a:ext cx="1469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752468</xdr:colOff>
      <xdr:row>4</xdr:row>
      <xdr:rowOff>238126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6443932" y="567726"/>
          <a:ext cx="164099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657218</xdr:colOff>
      <xdr:row>4</xdr:row>
      <xdr:rowOff>276226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6443932" y="605826"/>
          <a:ext cx="15457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356018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6443932" y="5677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356018</xdr:colOff>
      <xdr:row>4</xdr:row>
      <xdr:rowOff>276226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6443932" y="605826"/>
          <a:ext cx="12445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468450</xdr:colOff>
      <xdr:row>4</xdr:row>
      <xdr:rowOff>238126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6443932" y="567726"/>
          <a:ext cx="13569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373200</xdr:colOff>
      <xdr:row>4</xdr:row>
      <xdr:rowOff>276226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6443932" y="6058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373200</xdr:colOff>
      <xdr:row>4</xdr:row>
      <xdr:rowOff>238126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6443932" y="5677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373200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6443932" y="5677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468450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6443932" y="567726"/>
          <a:ext cx="13569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373200</xdr:colOff>
      <xdr:row>4</xdr:row>
      <xdr:rowOff>276226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6443932" y="6058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544650</xdr:colOff>
      <xdr:row>4</xdr:row>
      <xdr:rowOff>238126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6443932" y="567726"/>
          <a:ext cx="14331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449400</xdr:colOff>
      <xdr:row>4</xdr:row>
      <xdr:rowOff>276226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6443932" y="6058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449400</xdr:colOff>
      <xdr:row>4</xdr:row>
      <xdr:rowOff>238126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6443932" y="5677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449400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6443932" y="5677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544650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6443932" y="567726"/>
          <a:ext cx="14331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449400</xdr:colOff>
      <xdr:row>4</xdr:row>
      <xdr:rowOff>276226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6443932" y="6058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468450</xdr:colOff>
      <xdr:row>4</xdr:row>
      <xdr:rowOff>238126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6443932" y="567726"/>
          <a:ext cx="13569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373200</xdr:colOff>
      <xdr:row>4</xdr:row>
      <xdr:rowOff>276226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6443932" y="6058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373200</xdr:colOff>
      <xdr:row>4</xdr:row>
      <xdr:rowOff>238126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6443932" y="5677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373200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6443932" y="5677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468450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6443932" y="567726"/>
          <a:ext cx="13569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373200</xdr:colOff>
      <xdr:row>4</xdr:row>
      <xdr:rowOff>276226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6443932" y="6058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544650</xdr:colOff>
      <xdr:row>4</xdr:row>
      <xdr:rowOff>238126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6443932" y="567726"/>
          <a:ext cx="14331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449400</xdr:colOff>
      <xdr:row>4</xdr:row>
      <xdr:rowOff>276226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6443932" y="6058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449400</xdr:colOff>
      <xdr:row>4</xdr:row>
      <xdr:rowOff>238126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6443932" y="5677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449400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6443932" y="5677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544650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6443932" y="567726"/>
          <a:ext cx="14331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449400</xdr:colOff>
      <xdr:row>4</xdr:row>
      <xdr:rowOff>276226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6443932" y="6058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468450</xdr:colOff>
      <xdr:row>4</xdr:row>
      <xdr:rowOff>238126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6443932" y="567726"/>
          <a:ext cx="13569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373200</xdr:colOff>
      <xdr:row>4</xdr:row>
      <xdr:rowOff>276226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6443932" y="6058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373200</xdr:colOff>
      <xdr:row>4</xdr:row>
      <xdr:rowOff>238126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6443932" y="5677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373200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6443932" y="5677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468450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6443932" y="567726"/>
          <a:ext cx="13569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373200</xdr:colOff>
      <xdr:row>4</xdr:row>
      <xdr:rowOff>276226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6443932" y="605826"/>
          <a:ext cx="12617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544650</xdr:colOff>
      <xdr:row>4</xdr:row>
      <xdr:rowOff>238126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6443932" y="567726"/>
          <a:ext cx="14331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449400</xdr:colOff>
      <xdr:row>4</xdr:row>
      <xdr:rowOff>276226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6443932" y="6058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449400</xdr:colOff>
      <xdr:row>4</xdr:row>
      <xdr:rowOff>238126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6443932" y="567726"/>
          <a:ext cx="13379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25861</xdr:colOff>
      <xdr:row>4</xdr:row>
      <xdr:rowOff>276226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6443932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25861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6443932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277948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6443932" y="6058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277948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6443932" y="5677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277948</xdr:colOff>
      <xdr:row>4</xdr:row>
      <xdr:rowOff>238126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6443932" y="5677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277948</xdr:colOff>
      <xdr:row>4</xdr:row>
      <xdr:rowOff>276226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6443932" y="6058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354148</xdr:colOff>
      <xdr:row>4</xdr:row>
      <xdr:rowOff>276226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6443932" y="6058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354148</xdr:colOff>
      <xdr:row>4</xdr:row>
      <xdr:rowOff>276226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6443932" y="6058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277948</xdr:colOff>
      <xdr:row>4</xdr:row>
      <xdr:rowOff>276226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6443932" y="6058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277948</xdr:colOff>
      <xdr:row>4</xdr:row>
      <xdr:rowOff>238126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6443932" y="5677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277948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6443932" y="5677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277948</xdr:colOff>
      <xdr:row>4</xdr:row>
      <xdr:rowOff>276226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6443932" y="6058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354148</xdr:colOff>
      <xdr:row>4</xdr:row>
      <xdr:rowOff>276226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6443932" y="6058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354148</xdr:colOff>
      <xdr:row>4</xdr:row>
      <xdr:rowOff>276226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6443932" y="6058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277948</xdr:colOff>
      <xdr:row>4</xdr:row>
      <xdr:rowOff>276226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6443932" y="6058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277948</xdr:colOff>
      <xdr:row>4</xdr:row>
      <xdr:rowOff>238126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6443932" y="5677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277948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6443932" y="5677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277948</xdr:colOff>
      <xdr:row>4</xdr:row>
      <xdr:rowOff>276226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6443932" y="605826"/>
          <a:ext cx="11664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354148</xdr:colOff>
      <xdr:row>4</xdr:row>
      <xdr:rowOff>276226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6443932" y="605826"/>
          <a:ext cx="12426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354148</xdr:colOff>
      <xdr:row>4</xdr:row>
      <xdr:rowOff>238126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6443932" y="567726"/>
          <a:ext cx="1242670" cy="912604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Fluxo%20Caixa%20Diario%20Junho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ão"/>
      <sheetName val="Sistema"/>
      <sheetName val="receita_remuneração"/>
    </sheetNames>
    <sheetDataSet>
      <sheetData sheetId="0"/>
      <sheetData sheetId="1">
        <row r="1">
          <cell r="AB1" t="str">
            <v>Total</v>
          </cell>
        </row>
        <row r="2">
          <cell r="AB2" t="str">
            <v>Final</v>
          </cell>
        </row>
        <row r="3">
          <cell r="AB3">
            <v>42522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3"/>
  <sheetViews>
    <sheetView showGridLines="0" tabSelected="1" zoomScale="80" zoomScaleNormal="80" zoomScaleSheetLayoutView="50" workbookViewId="0">
      <pane xSplit="5" ySplit="5" topLeftCell="X6" activePane="bottomRight" state="frozen"/>
      <selection pane="topRight" activeCell="F1" sqref="F1"/>
      <selection pane="bottomLeft" activeCell="A6" sqref="A6"/>
      <selection pane="bottomRight" activeCell="AA24" sqref="AA24"/>
    </sheetView>
  </sheetViews>
  <sheetFormatPr defaultColWidth="9" defaultRowHeight="0" customHeight="1" zeroHeight="1"/>
  <cols>
    <col min="1" max="1" width="2.42578125" style="105" bestFit="1" customWidth="1"/>
    <col min="2" max="2" width="11.7109375" style="110" bestFit="1" customWidth="1"/>
    <col min="3" max="3" width="60.42578125" style="111" bestFit="1" customWidth="1"/>
    <col min="4" max="4" width="31.28515625" style="112" bestFit="1" customWidth="1"/>
    <col min="5" max="10" width="12.7109375" style="113" bestFit="1" customWidth="1"/>
    <col min="11" max="11" width="13.42578125" style="113" bestFit="1" customWidth="1"/>
    <col min="12" max="12" width="12.7109375" style="113" bestFit="1" customWidth="1"/>
    <col min="13" max="17" width="12.7109375" style="113" customWidth="1"/>
    <col min="18" max="18" width="14" style="113" bestFit="1" customWidth="1"/>
    <col min="19" max="26" width="14" style="113" customWidth="1"/>
    <col min="27" max="28" width="14" style="113" bestFit="1" customWidth="1"/>
    <col min="29" max="29" width="17.42578125" style="105" customWidth="1"/>
    <col min="30" max="46" width="9" style="105" customWidth="1"/>
    <col min="47" max="48" width="17.42578125" style="105" customWidth="1"/>
    <col min="49" max="59" width="9" style="105" customWidth="1"/>
    <col min="60" max="61" width="17.42578125" style="105" customWidth="1"/>
    <col min="62" max="16384" width="9" style="105"/>
  </cols>
  <sheetData>
    <row r="1" spans="1:29" s="6" customFormat="1" ht="24.95" customHeight="1">
      <c r="A1" s="1"/>
      <c r="B1" s="2"/>
      <c r="C1" s="115" t="s">
        <v>0</v>
      </c>
      <c r="D1" s="116"/>
      <c r="E1" s="3" t="s">
        <v>1</v>
      </c>
      <c r="F1" s="4">
        <v>42522</v>
      </c>
      <c r="G1" s="4">
        <v>42523</v>
      </c>
      <c r="H1" s="4">
        <v>42524</v>
      </c>
      <c r="I1" s="4">
        <v>42527</v>
      </c>
      <c r="J1" s="4">
        <v>42528</v>
      </c>
      <c r="K1" s="4">
        <v>42529</v>
      </c>
      <c r="L1" s="4">
        <v>42530</v>
      </c>
      <c r="M1" s="4">
        <v>42531</v>
      </c>
      <c r="N1" s="4">
        <v>42534</v>
      </c>
      <c r="O1" s="4">
        <v>42535</v>
      </c>
      <c r="P1" s="4">
        <v>42536</v>
      </c>
      <c r="Q1" s="4">
        <v>42537</v>
      </c>
      <c r="R1" s="4">
        <v>42538</v>
      </c>
      <c r="S1" s="4">
        <v>42541</v>
      </c>
      <c r="T1" s="4">
        <v>42542</v>
      </c>
      <c r="U1" s="4">
        <v>42543</v>
      </c>
      <c r="V1" s="4">
        <v>42544</v>
      </c>
      <c r="W1" s="4">
        <v>42545</v>
      </c>
      <c r="X1" s="4">
        <v>42548</v>
      </c>
      <c r="Y1" s="4">
        <v>42549</v>
      </c>
      <c r="Z1" s="121">
        <v>42550</v>
      </c>
      <c r="AA1" s="121">
        <v>42551</v>
      </c>
      <c r="AB1" s="3" t="str">
        <f>+[1]Sistema!AB1</f>
        <v>Total</v>
      </c>
    </row>
    <row r="2" spans="1:29" s="6" customFormat="1" ht="24.95" customHeight="1">
      <c r="A2" s="1"/>
      <c r="B2" s="2"/>
      <c r="C2" s="117" t="s">
        <v>2</v>
      </c>
      <c r="D2" s="116"/>
      <c r="E2" s="7" t="s">
        <v>3</v>
      </c>
      <c r="F2" s="8" t="s">
        <v>68</v>
      </c>
      <c r="G2" s="8" t="s">
        <v>69</v>
      </c>
      <c r="H2" s="8" t="s">
        <v>70</v>
      </c>
      <c r="I2" s="8" t="s">
        <v>71</v>
      </c>
      <c r="J2" s="8" t="s">
        <v>72</v>
      </c>
      <c r="K2" s="8" t="s">
        <v>68</v>
      </c>
      <c r="L2" s="8" t="s">
        <v>69</v>
      </c>
      <c r="M2" s="8" t="s">
        <v>70</v>
      </c>
      <c r="N2" s="8" t="s">
        <v>71</v>
      </c>
      <c r="O2" s="8" t="s">
        <v>72</v>
      </c>
      <c r="P2" s="8" t="s">
        <v>68</v>
      </c>
      <c r="Q2" s="8" t="s">
        <v>69</v>
      </c>
      <c r="R2" s="8" t="s">
        <v>70</v>
      </c>
      <c r="S2" s="8" t="s">
        <v>71</v>
      </c>
      <c r="T2" s="8" t="s">
        <v>72</v>
      </c>
      <c r="U2" s="8" t="s">
        <v>68</v>
      </c>
      <c r="V2" s="8" t="s">
        <v>69</v>
      </c>
      <c r="W2" s="8" t="s">
        <v>70</v>
      </c>
      <c r="X2" s="8" t="s">
        <v>71</v>
      </c>
      <c r="Y2" s="8" t="s">
        <v>72</v>
      </c>
      <c r="Z2" s="122" t="s">
        <v>68</v>
      </c>
      <c r="AA2" s="122" t="s">
        <v>69</v>
      </c>
      <c r="AB2" s="7" t="str">
        <f>+[1]Sistema!AB2</f>
        <v>Final</v>
      </c>
    </row>
    <row r="3" spans="1:29" s="12" customFormat="1" ht="24.95" customHeight="1" thickBot="1">
      <c r="A3" s="9"/>
      <c r="B3" s="2"/>
      <c r="C3" s="118">
        <v>42522</v>
      </c>
      <c r="D3" s="119"/>
      <c r="E3" s="10">
        <v>42491</v>
      </c>
      <c r="F3" s="11" t="s">
        <v>4</v>
      </c>
      <c r="G3" s="11" t="s">
        <v>4</v>
      </c>
      <c r="H3" s="11" t="s">
        <v>4</v>
      </c>
      <c r="I3" s="11" t="s">
        <v>4</v>
      </c>
      <c r="J3" s="11" t="s">
        <v>4</v>
      </c>
      <c r="K3" s="11" t="s">
        <v>4</v>
      </c>
      <c r="L3" s="11" t="s">
        <v>4</v>
      </c>
      <c r="M3" s="11" t="s">
        <v>4</v>
      </c>
      <c r="N3" s="11" t="s">
        <v>4</v>
      </c>
      <c r="O3" s="11" t="s">
        <v>4</v>
      </c>
      <c r="P3" s="11" t="s">
        <v>4</v>
      </c>
      <c r="Q3" s="11" t="s">
        <v>4</v>
      </c>
      <c r="R3" s="11" t="s">
        <v>4</v>
      </c>
      <c r="S3" s="11" t="s">
        <v>4</v>
      </c>
      <c r="T3" s="11" t="s">
        <v>4</v>
      </c>
      <c r="U3" s="11" t="s">
        <v>4</v>
      </c>
      <c r="V3" s="11" t="s">
        <v>4</v>
      </c>
      <c r="W3" s="11" t="s">
        <v>4</v>
      </c>
      <c r="X3" s="11" t="s">
        <v>4</v>
      </c>
      <c r="Y3" s="11" t="s">
        <v>4</v>
      </c>
      <c r="Z3" s="123" t="s">
        <v>4</v>
      </c>
      <c r="AA3" s="123" t="s">
        <v>4</v>
      </c>
      <c r="AB3" s="10">
        <f>+[1]Sistema!AB3</f>
        <v>42522</v>
      </c>
    </row>
    <row r="4" spans="1:29" s="19" customFormat="1" ht="24.95" customHeight="1">
      <c r="A4" s="13"/>
      <c r="B4" s="2"/>
      <c r="C4" s="14" t="s">
        <v>5</v>
      </c>
      <c r="D4" s="15"/>
      <c r="E4" s="16"/>
      <c r="F4" s="17">
        <v>2706261.1120000705</v>
      </c>
      <c r="G4" s="17">
        <v>7825130.9820000697</v>
      </c>
      <c r="H4" s="17">
        <v>3700489.0220000702</v>
      </c>
      <c r="I4" s="17">
        <v>3821244.9920000704</v>
      </c>
      <c r="J4" s="17">
        <v>5253737.1020000707</v>
      </c>
      <c r="K4" s="17">
        <v>3694626.3020000709</v>
      </c>
      <c r="L4" s="17">
        <v>9216992.9620000701</v>
      </c>
      <c r="M4" s="17">
        <v>3181265.3020000691</v>
      </c>
      <c r="N4" s="17">
        <v>3219792.012000069</v>
      </c>
      <c r="O4" s="17">
        <v>9012500.512000069</v>
      </c>
      <c r="P4" s="17">
        <v>5325408.8620000686</v>
      </c>
      <c r="Q4" s="17">
        <v>5088474.142000068</v>
      </c>
      <c r="R4" s="17">
        <v>4164307.642000068</v>
      </c>
      <c r="S4" s="17">
        <v>10230321.992000069</v>
      </c>
      <c r="T4" s="17">
        <v>5244631.1920000687</v>
      </c>
      <c r="U4" s="17">
        <v>5185981.1320000691</v>
      </c>
      <c r="V4" s="17">
        <v>4749350.3020000691</v>
      </c>
      <c r="W4" s="17">
        <v>4600690.3020000691</v>
      </c>
      <c r="X4" s="17">
        <v>3801948.0220000697</v>
      </c>
      <c r="Y4" s="17">
        <v>3701998.7920000697</v>
      </c>
      <c r="Z4" s="17">
        <v>9628876.7120000701</v>
      </c>
      <c r="AA4" s="17">
        <v>5658540.3920000698</v>
      </c>
      <c r="AB4" s="18">
        <f>+E5</f>
        <v>2706261.1120000705</v>
      </c>
    </row>
    <row r="5" spans="1:29" s="19" customFormat="1" ht="24.95" customHeight="1" thickBot="1">
      <c r="A5" s="13"/>
      <c r="B5" s="2"/>
      <c r="C5" s="20" t="s">
        <v>6</v>
      </c>
      <c r="D5" s="21"/>
      <c r="E5" s="22">
        <v>2706261.1120000705</v>
      </c>
      <c r="F5" s="23">
        <v>7825130.9820000697</v>
      </c>
      <c r="G5" s="23">
        <v>3700489.0220000702</v>
      </c>
      <c r="H5" s="23">
        <v>3821244.9920000704</v>
      </c>
      <c r="I5" s="23">
        <v>5253737.1020000707</v>
      </c>
      <c r="J5" s="23">
        <v>3694626.3020000709</v>
      </c>
      <c r="K5" s="23">
        <v>9216992.9620000701</v>
      </c>
      <c r="L5" s="23">
        <v>3181265.3020000691</v>
      </c>
      <c r="M5" s="23">
        <v>3219792.012000069</v>
      </c>
      <c r="N5" s="23">
        <v>9012500.512000069</v>
      </c>
      <c r="O5" s="23">
        <v>5325408.8620000686</v>
      </c>
      <c r="P5" s="23">
        <v>5088474.142000068</v>
      </c>
      <c r="Q5" s="23">
        <v>4164307.642000068</v>
      </c>
      <c r="R5" s="23">
        <v>10230321.992000069</v>
      </c>
      <c r="S5" s="23">
        <v>5244631.1920000687</v>
      </c>
      <c r="T5" s="23">
        <v>5185981.1320000691</v>
      </c>
      <c r="U5" s="23">
        <v>4749350.3020000691</v>
      </c>
      <c r="V5" s="23">
        <v>4600690.3020000691</v>
      </c>
      <c r="W5" s="23">
        <v>3801948.0220000697</v>
      </c>
      <c r="X5" s="23">
        <v>3701998.7920000697</v>
      </c>
      <c r="Y5" s="23">
        <v>9628876.7120000701</v>
      </c>
      <c r="Z5" s="124">
        <v>5658540.3920000698</v>
      </c>
      <c r="AA5" s="124">
        <v>2351518.6420000698</v>
      </c>
      <c r="AB5" s="24">
        <f>+AB4+AB11-AB39</f>
        <v>2351518.6420000717</v>
      </c>
    </row>
    <row r="6" spans="1:29" s="31" customFormat="1" ht="24.95" customHeight="1" thickBot="1">
      <c r="A6" s="5"/>
      <c r="B6" s="25"/>
      <c r="C6" s="26"/>
      <c r="D6" s="27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  <c r="AA6" s="30"/>
      <c r="AB6" s="30"/>
    </row>
    <row r="7" spans="1:29" s="12" customFormat="1" ht="24.95" customHeight="1">
      <c r="A7" s="9"/>
      <c r="B7" s="2"/>
      <c r="C7" s="32"/>
      <c r="D7" s="33" t="s">
        <v>7</v>
      </c>
      <c r="E7" s="18"/>
      <c r="F7" s="34">
        <v>2059.9499999999998</v>
      </c>
      <c r="G7" s="34">
        <v>691.68</v>
      </c>
      <c r="H7" s="34">
        <v>11272.32</v>
      </c>
      <c r="I7" s="34">
        <v>11400.53</v>
      </c>
      <c r="J7" s="34">
        <v>31173.66</v>
      </c>
      <c r="K7" s="34">
        <v>5824588.5199999996</v>
      </c>
      <c r="L7" s="34">
        <v>8325.92</v>
      </c>
      <c r="M7" s="34">
        <v>44154.909999999996</v>
      </c>
      <c r="N7" s="34">
        <v>629095.85</v>
      </c>
      <c r="O7" s="34">
        <v>5152.9500000000007</v>
      </c>
      <c r="P7" s="34">
        <v>3793.19</v>
      </c>
      <c r="Q7" s="34">
        <v>7224.8200000000006</v>
      </c>
      <c r="R7" s="34">
        <v>18454.27</v>
      </c>
      <c r="S7" s="34">
        <v>23325.5</v>
      </c>
      <c r="T7" s="34">
        <v>4854.21</v>
      </c>
      <c r="U7" s="34">
        <v>10367.890000000001</v>
      </c>
      <c r="V7" s="34">
        <v>20183.259999999998</v>
      </c>
      <c r="W7" s="34">
        <v>30595.41</v>
      </c>
      <c r="X7" s="34">
        <v>32026.260000000002</v>
      </c>
      <c r="Y7" s="34">
        <v>97992.16</v>
      </c>
      <c r="Z7" s="125">
        <v>98993.36</v>
      </c>
      <c r="AA7" s="125">
        <v>37185.089999999997</v>
      </c>
      <c r="AB7" s="18">
        <f>+AA7</f>
        <v>37185.089999999997</v>
      </c>
    </row>
    <row r="8" spans="1:29" s="12" customFormat="1" ht="24.95" customHeight="1">
      <c r="A8" s="9"/>
      <c r="B8" s="2"/>
      <c r="C8" s="35"/>
      <c r="D8" s="36" t="s">
        <v>8</v>
      </c>
      <c r="E8" s="37"/>
      <c r="F8" s="38">
        <v>6800598.2999999998</v>
      </c>
      <c r="G8" s="38">
        <v>2740832.87</v>
      </c>
      <c r="H8" s="38">
        <v>2853838.49</v>
      </c>
      <c r="I8" s="38">
        <v>4297873.21</v>
      </c>
      <c r="J8" s="38">
        <v>2735379.4</v>
      </c>
      <c r="K8" s="38">
        <v>2542904.6800000002</v>
      </c>
      <c r="L8" s="38">
        <v>2336577.21</v>
      </c>
      <c r="M8" s="38">
        <v>2373362.56</v>
      </c>
      <c r="N8" s="38">
        <v>4260148.62</v>
      </c>
      <c r="O8" s="38">
        <v>4257734.25</v>
      </c>
      <c r="P8" s="38">
        <v>4114925.95</v>
      </c>
      <c r="Q8" s="38">
        <v>3231945.5</v>
      </c>
      <c r="R8" s="38">
        <v>9285934.5999999996</v>
      </c>
      <c r="S8" s="38">
        <v>4315633.01</v>
      </c>
      <c r="T8" s="38">
        <v>4275303.9400000004</v>
      </c>
      <c r="U8" s="38">
        <v>3907840.05</v>
      </c>
      <c r="V8" s="38">
        <v>3752016.06</v>
      </c>
      <c r="W8" s="38">
        <v>2944159.04</v>
      </c>
      <c r="X8" s="38">
        <v>2857699.6999999997</v>
      </c>
      <c r="Y8" s="38">
        <v>2610968.77</v>
      </c>
      <c r="Z8" s="126">
        <v>4411134.46</v>
      </c>
      <c r="AA8" s="126">
        <v>1229051.8400000001</v>
      </c>
      <c r="AB8" s="37">
        <f t="shared" ref="AB8:AB9" si="0">+AA8</f>
        <v>1229051.8400000001</v>
      </c>
    </row>
    <row r="9" spans="1:29" s="12" customFormat="1" ht="24.95" customHeight="1" thickBot="1">
      <c r="A9" s="9"/>
      <c r="B9" s="2"/>
      <c r="C9" s="39"/>
      <c r="D9" s="40" t="s">
        <v>9</v>
      </c>
      <c r="E9" s="41"/>
      <c r="F9" s="42">
        <v>1022471.33</v>
      </c>
      <c r="G9" s="42">
        <v>958964.07</v>
      </c>
      <c r="H9" s="42">
        <v>956133.78</v>
      </c>
      <c r="I9" s="42">
        <v>944462.96000000008</v>
      </c>
      <c r="J9" s="42">
        <v>928072.84</v>
      </c>
      <c r="K9" s="42">
        <v>849499.36</v>
      </c>
      <c r="L9" s="42">
        <v>836361.87</v>
      </c>
      <c r="M9" s="42">
        <v>802274.24</v>
      </c>
      <c r="N9" s="42">
        <v>4123255.7399999998</v>
      </c>
      <c r="O9" s="42">
        <v>1062521.3600000001</v>
      </c>
      <c r="P9" s="42">
        <v>969754.7</v>
      </c>
      <c r="Q9" s="42">
        <v>925137.41</v>
      </c>
      <c r="R9" s="42">
        <v>925933.61</v>
      </c>
      <c r="S9" s="42">
        <v>905673.17</v>
      </c>
      <c r="T9" s="42">
        <v>905823.47000000009</v>
      </c>
      <c r="U9" s="42">
        <v>831142.85</v>
      </c>
      <c r="V9" s="42">
        <v>828491.48</v>
      </c>
      <c r="W9" s="42">
        <v>827194.07000000007</v>
      </c>
      <c r="X9" s="42">
        <v>812273.26</v>
      </c>
      <c r="Y9" s="42">
        <v>6919916.2199999997</v>
      </c>
      <c r="Z9" s="127">
        <v>1148413</v>
      </c>
      <c r="AA9" s="127">
        <v>1085282.1499999999</v>
      </c>
      <c r="AB9" s="41">
        <f t="shared" si="0"/>
        <v>1085282.1499999999</v>
      </c>
    </row>
    <row r="10" spans="1:29" s="6" customFormat="1" ht="24.95" customHeight="1" thickBot="1">
      <c r="A10" s="1"/>
      <c r="B10" s="2"/>
      <c r="C10" s="43"/>
      <c r="D10" s="44"/>
      <c r="E10" s="45"/>
      <c r="F10" s="4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128"/>
      <c r="AA10" s="128"/>
      <c r="AB10" s="45"/>
      <c r="AC10" s="12"/>
    </row>
    <row r="11" spans="1:29" s="19" customFormat="1" ht="24.95" customHeight="1">
      <c r="A11" s="13"/>
      <c r="B11" s="2"/>
      <c r="C11" s="47" t="s">
        <v>10</v>
      </c>
      <c r="D11" s="48"/>
      <c r="E11" s="49">
        <v>0</v>
      </c>
      <c r="F11" s="50">
        <v>7439014.3499999996</v>
      </c>
      <c r="G11" s="50">
        <v>26593.229999999996</v>
      </c>
      <c r="H11" s="50">
        <v>162419.53999999998</v>
      </c>
      <c r="I11" s="50">
        <v>3010472.33</v>
      </c>
      <c r="J11" s="50">
        <v>38310.69</v>
      </c>
      <c r="K11" s="50">
        <v>44386.479999999996</v>
      </c>
      <c r="L11" s="50">
        <v>16000.34</v>
      </c>
      <c r="M11" s="50">
        <v>171298.03999999998</v>
      </c>
      <c r="N11" s="50">
        <v>5968719.6999999993</v>
      </c>
      <c r="O11" s="50">
        <v>17007.150000000001</v>
      </c>
      <c r="P11" s="50">
        <v>12866.810000000001</v>
      </c>
      <c r="Q11" s="50">
        <v>129436.95999999998</v>
      </c>
      <c r="R11" s="50">
        <v>6134717.3700000001</v>
      </c>
      <c r="S11" s="50">
        <v>15196.99</v>
      </c>
      <c r="T11" s="50">
        <v>12915.73</v>
      </c>
      <c r="U11" s="50">
        <v>17137.28</v>
      </c>
      <c r="V11" s="50">
        <v>16608.849999999999</v>
      </c>
      <c r="W11" s="50">
        <v>159975.36000000002</v>
      </c>
      <c r="X11" s="50">
        <v>15133.82</v>
      </c>
      <c r="Y11" s="50">
        <v>6238690.4100000001</v>
      </c>
      <c r="Z11" s="129">
        <v>2199354.1</v>
      </c>
      <c r="AA11" s="129">
        <v>46009.42</v>
      </c>
      <c r="AB11" s="49">
        <f>+AB12+AB13+AB15+AB34+AB35+AB14</f>
        <v>31892264.950000003</v>
      </c>
      <c r="AC11" s="12"/>
    </row>
    <row r="12" spans="1:29" s="12" customFormat="1" ht="24.95" customHeight="1">
      <c r="A12" s="9"/>
      <c r="B12" s="2">
        <v>810</v>
      </c>
      <c r="C12" s="51" t="s">
        <v>11</v>
      </c>
      <c r="D12" s="52"/>
      <c r="E12" s="53"/>
      <c r="F12" s="54">
        <v>8708.5499999999993</v>
      </c>
      <c r="G12" s="54">
        <v>11637.199999999999</v>
      </c>
      <c r="H12" s="54">
        <v>10707.24</v>
      </c>
      <c r="I12" s="54">
        <v>3569.08</v>
      </c>
      <c r="J12" s="54">
        <v>3568.54</v>
      </c>
      <c r="K12" s="54">
        <v>3688.02</v>
      </c>
      <c r="L12" s="54">
        <v>3688.02</v>
      </c>
      <c r="M12" s="54">
        <v>11064.06</v>
      </c>
      <c r="N12" s="54">
        <v>3688.02</v>
      </c>
      <c r="O12" s="54">
        <v>3688.02</v>
      </c>
      <c r="P12" s="54">
        <v>3688.02</v>
      </c>
      <c r="Q12" s="54">
        <v>1475.21</v>
      </c>
      <c r="R12" s="54">
        <v>13277.06</v>
      </c>
      <c r="S12" s="54">
        <v>3688.02</v>
      </c>
      <c r="T12" s="54">
        <v>1401.46</v>
      </c>
      <c r="U12" s="54">
        <v>3079.49</v>
      </c>
      <c r="V12" s="54">
        <v>2316.0700000000002</v>
      </c>
      <c r="W12" s="54">
        <v>1980.47</v>
      </c>
      <c r="X12" s="54">
        <v>5236.9799999999996</v>
      </c>
      <c r="Y12" s="54">
        <v>6269.64</v>
      </c>
      <c r="Z12" s="130">
        <v>6665.35</v>
      </c>
      <c r="AA12" s="130">
        <v>4767.51</v>
      </c>
      <c r="AB12" s="53">
        <f>SUM(F12:$AA$12)</f>
        <v>117852.03000000001</v>
      </c>
    </row>
    <row r="13" spans="1:29" s="12" customFormat="1" ht="24.95" customHeight="1">
      <c r="A13" s="9"/>
      <c r="B13" s="2">
        <v>816</v>
      </c>
      <c r="C13" s="51" t="s">
        <v>12</v>
      </c>
      <c r="D13" s="52"/>
      <c r="E13" s="53"/>
      <c r="F13" s="54">
        <v>0</v>
      </c>
      <c r="G13" s="54">
        <v>0</v>
      </c>
      <c r="H13" s="54">
        <v>0</v>
      </c>
      <c r="I13" s="54">
        <v>0</v>
      </c>
      <c r="J13" s="54">
        <v>2182.96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130">
        <v>2030399.34</v>
      </c>
      <c r="AA13" s="130">
        <v>0</v>
      </c>
      <c r="AB13" s="53">
        <f>SUM(F13:$AA$13)</f>
        <v>2032582.3</v>
      </c>
      <c r="AC13" s="55"/>
    </row>
    <row r="14" spans="1:29" s="12" customFormat="1" ht="24.95" customHeight="1">
      <c r="A14" s="9"/>
      <c r="B14" s="2">
        <v>816</v>
      </c>
      <c r="C14" s="51" t="s">
        <v>13</v>
      </c>
      <c r="D14" s="52"/>
      <c r="E14" s="53"/>
      <c r="F14" s="54">
        <v>12355.93</v>
      </c>
      <c r="G14" s="54">
        <v>12192.07</v>
      </c>
      <c r="H14" s="54">
        <v>3758.2</v>
      </c>
      <c r="I14" s="54">
        <v>2622</v>
      </c>
      <c r="J14" s="54">
        <v>9640.6</v>
      </c>
      <c r="K14" s="54">
        <v>3857</v>
      </c>
      <c r="L14" s="54">
        <v>3461.8</v>
      </c>
      <c r="M14" s="54">
        <v>3993.8</v>
      </c>
      <c r="N14" s="54">
        <v>4373.8</v>
      </c>
      <c r="O14" s="54">
        <v>10066.200000000001</v>
      </c>
      <c r="P14" s="54">
        <v>4256</v>
      </c>
      <c r="Q14" s="54">
        <v>1630.96</v>
      </c>
      <c r="R14" s="54">
        <v>6599.4</v>
      </c>
      <c r="S14" s="54">
        <v>4780.3999999999996</v>
      </c>
      <c r="T14" s="54">
        <v>4203.49</v>
      </c>
      <c r="U14" s="54">
        <v>7927.76</v>
      </c>
      <c r="V14" s="54">
        <v>3123.8</v>
      </c>
      <c r="W14" s="54">
        <v>2652.38</v>
      </c>
      <c r="X14" s="54">
        <v>6759.13</v>
      </c>
      <c r="Y14" s="54">
        <v>926.44</v>
      </c>
      <c r="Z14" s="130">
        <v>158671.97999999998</v>
      </c>
      <c r="AA14" s="130">
        <v>9901.34</v>
      </c>
      <c r="AB14" s="53">
        <f>SUM(F14:$AA$14)</f>
        <v>277754.48000000004</v>
      </c>
    </row>
    <row r="15" spans="1:29" s="12" customFormat="1" ht="24.95" customHeight="1">
      <c r="A15" s="9"/>
      <c r="B15" s="2"/>
      <c r="C15" s="51" t="s">
        <v>14</v>
      </c>
      <c r="D15" s="52"/>
      <c r="E15" s="53"/>
      <c r="F15" s="54">
        <v>1391662.4000000001</v>
      </c>
      <c r="G15" s="54">
        <v>2763.96</v>
      </c>
      <c r="H15" s="54">
        <v>147954.09999999998</v>
      </c>
      <c r="I15" s="54">
        <v>4281.25</v>
      </c>
      <c r="J15" s="54">
        <v>22918.59</v>
      </c>
      <c r="K15" s="54">
        <v>36841.46</v>
      </c>
      <c r="L15" s="54">
        <v>8850.52</v>
      </c>
      <c r="M15" s="54">
        <v>156240.18</v>
      </c>
      <c r="N15" s="54">
        <v>632202.03999999992</v>
      </c>
      <c r="O15" s="54">
        <v>3252.93</v>
      </c>
      <c r="P15" s="54">
        <v>4922.79</v>
      </c>
      <c r="Q15" s="54">
        <v>126330.78999999998</v>
      </c>
      <c r="R15" s="54">
        <v>246643.47</v>
      </c>
      <c r="S15" s="54">
        <v>6728.57</v>
      </c>
      <c r="T15" s="54">
        <v>7310.78</v>
      </c>
      <c r="U15" s="54">
        <v>6130.03</v>
      </c>
      <c r="V15" s="54">
        <v>11168.98</v>
      </c>
      <c r="W15" s="54">
        <v>155342.51</v>
      </c>
      <c r="X15" s="54">
        <v>3137.71</v>
      </c>
      <c r="Y15" s="54">
        <v>99691.77</v>
      </c>
      <c r="Z15" s="130">
        <v>3617.43</v>
      </c>
      <c r="AA15" s="130">
        <v>31340.57</v>
      </c>
      <c r="AB15" s="53">
        <f t="shared" ref="AB15" si="1">SUM(AB16:AB33)</f>
        <v>3109332.8299999996</v>
      </c>
    </row>
    <row r="16" spans="1:29" s="62" customFormat="1" ht="24.95" customHeight="1">
      <c r="A16" s="56" t="s">
        <v>15</v>
      </c>
      <c r="B16" s="57">
        <v>804</v>
      </c>
      <c r="C16" s="58" t="s">
        <v>16</v>
      </c>
      <c r="D16" s="59"/>
      <c r="E16" s="60"/>
      <c r="F16" s="61">
        <v>506.81</v>
      </c>
      <c r="G16" s="61">
        <v>432.91</v>
      </c>
      <c r="H16" s="61">
        <v>279.17</v>
      </c>
      <c r="I16" s="61">
        <v>898.91</v>
      </c>
      <c r="J16" s="61">
        <v>527.82000000000005</v>
      </c>
      <c r="K16" s="61">
        <v>437.41</v>
      </c>
      <c r="L16" s="61">
        <v>468.29</v>
      </c>
      <c r="M16" s="61">
        <v>605.76</v>
      </c>
      <c r="N16" s="61">
        <v>1216.78</v>
      </c>
      <c r="O16" s="61">
        <v>841.93</v>
      </c>
      <c r="P16" s="61">
        <v>608.03</v>
      </c>
      <c r="Q16" s="61">
        <v>761.45</v>
      </c>
      <c r="R16" s="61">
        <v>657.23</v>
      </c>
      <c r="S16" s="61">
        <v>1711.41</v>
      </c>
      <c r="T16" s="61">
        <v>515.78</v>
      </c>
      <c r="U16" s="61">
        <v>635.03</v>
      </c>
      <c r="V16" s="61">
        <v>720.66</v>
      </c>
      <c r="W16" s="61">
        <v>859.07</v>
      </c>
      <c r="X16" s="61">
        <v>1499.71</v>
      </c>
      <c r="Y16" s="61">
        <v>920.44</v>
      </c>
      <c r="Z16" s="131">
        <v>1060.04</v>
      </c>
      <c r="AA16" s="131">
        <v>897.76</v>
      </c>
      <c r="AB16" s="60">
        <f>SUM(F16:$AA$16)</f>
        <v>17062.399999999998</v>
      </c>
    </row>
    <row r="17" spans="1:28" s="62" customFormat="1" ht="24.95" customHeight="1">
      <c r="A17" s="56" t="s">
        <v>15</v>
      </c>
      <c r="B17" s="57" t="s">
        <v>17</v>
      </c>
      <c r="C17" s="58" t="s">
        <v>18</v>
      </c>
      <c r="D17" s="59"/>
      <c r="E17" s="60"/>
      <c r="F17" s="61">
        <v>2071.98</v>
      </c>
      <c r="G17" s="61">
        <v>2331.0500000000002</v>
      </c>
      <c r="H17" s="61">
        <v>1464.95</v>
      </c>
      <c r="I17" s="61">
        <v>3382.34</v>
      </c>
      <c r="J17" s="61">
        <v>6462.1</v>
      </c>
      <c r="K17" s="61">
        <v>1593.21</v>
      </c>
      <c r="L17" s="61">
        <v>8382.23</v>
      </c>
      <c r="M17" s="61">
        <v>35840.14</v>
      </c>
      <c r="N17" s="61">
        <v>4588</v>
      </c>
      <c r="O17" s="61">
        <v>2411</v>
      </c>
      <c r="P17" s="61">
        <v>4314.76</v>
      </c>
      <c r="Q17" s="61">
        <v>4929.7</v>
      </c>
      <c r="R17" s="61">
        <v>71439.740000000005</v>
      </c>
      <c r="S17" s="61">
        <v>5017.16</v>
      </c>
      <c r="T17" s="61">
        <v>6795</v>
      </c>
      <c r="U17" s="61">
        <v>4995</v>
      </c>
      <c r="V17" s="61">
        <v>10448.32</v>
      </c>
      <c r="W17" s="61">
        <v>2485</v>
      </c>
      <c r="X17" s="61">
        <v>1638</v>
      </c>
      <c r="Y17" s="61">
        <v>1058.1600000000035</v>
      </c>
      <c r="Z17" s="131">
        <v>2174.06</v>
      </c>
      <c r="AA17" s="131">
        <v>1762.260000000002</v>
      </c>
      <c r="AB17" s="60">
        <f>SUM(F17:$AA$17)</f>
        <v>185584.16000000003</v>
      </c>
    </row>
    <row r="18" spans="1:28" s="62" customFormat="1" ht="24.95" customHeight="1">
      <c r="A18" s="56" t="s">
        <v>15</v>
      </c>
      <c r="B18" s="57">
        <v>811</v>
      </c>
      <c r="C18" s="58" t="s">
        <v>19</v>
      </c>
      <c r="D18" s="59"/>
      <c r="E18" s="60"/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131">
        <v>0</v>
      </c>
      <c r="AA18" s="131">
        <v>0</v>
      </c>
      <c r="AB18" s="60">
        <f>SUM(F18:$AA$18)</f>
        <v>0</v>
      </c>
    </row>
    <row r="19" spans="1:28" s="62" customFormat="1" ht="24.95" customHeight="1">
      <c r="A19" s="56" t="s">
        <v>15</v>
      </c>
      <c r="B19" s="57">
        <v>814</v>
      </c>
      <c r="C19" s="58" t="s">
        <v>20</v>
      </c>
      <c r="D19" s="59"/>
      <c r="E19" s="60"/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131">
        <v>0</v>
      </c>
      <c r="AA19" s="131">
        <v>0</v>
      </c>
      <c r="AB19" s="60">
        <f>SUM(F19:$AA$19)</f>
        <v>0</v>
      </c>
    </row>
    <row r="20" spans="1:28" s="62" customFormat="1" ht="24.95" customHeight="1">
      <c r="A20" s="56" t="s">
        <v>15</v>
      </c>
      <c r="B20" s="57">
        <v>824</v>
      </c>
      <c r="C20" s="58" t="s">
        <v>21</v>
      </c>
      <c r="D20" s="59"/>
      <c r="E20" s="60"/>
      <c r="F20" s="61">
        <v>1388973.11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131">
        <v>0</v>
      </c>
      <c r="AA20" s="131">
        <v>0</v>
      </c>
      <c r="AB20" s="60">
        <f>SUM(F20:$AA$20)</f>
        <v>1388973.11</v>
      </c>
    </row>
    <row r="21" spans="1:28" s="62" customFormat="1" ht="24.95" customHeight="1">
      <c r="A21" s="56" t="s">
        <v>15</v>
      </c>
      <c r="B21" s="57">
        <v>827</v>
      </c>
      <c r="C21" s="58" t="s">
        <v>22</v>
      </c>
      <c r="D21" s="59"/>
      <c r="E21" s="60"/>
      <c r="F21" s="61">
        <v>0</v>
      </c>
      <c r="G21" s="61">
        <v>0</v>
      </c>
      <c r="H21" s="61">
        <v>0</v>
      </c>
      <c r="I21" s="61">
        <v>0</v>
      </c>
      <c r="J21" s="61">
        <v>14828.67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131">
        <v>0</v>
      </c>
      <c r="AA21" s="131">
        <v>0</v>
      </c>
      <c r="AB21" s="60">
        <f>SUM(F21:$AA$21)</f>
        <v>14828.67</v>
      </c>
    </row>
    <row r="22" spans="1:28" s="62" customFormat="1" ht="24.95" customHeight="1">
      <c r="A22" s="56" t="s">
        <v>15</v>
      </c>
      <c r="B22" s="57">
        <v>830</v>
      </c>
      <c r="C22" s="58" t="s">
        <v>23</v>
      </c>
      <c r="D22" s="59"/>
      <c r="E22" s="60"/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8918.17</v>
      </c>
      <c r="Z22" s="131">
        <v>0</v>
      </c>
      <c r="AA22" s="131">
        <v>0</v>
      </c>
      <c r="AB22" s="60">
        <f>SUM(F22:$AA$22)</f>
        <v>8918.17</v>
      </c>
    </row>
    <row r="23" spans="1:28" s="62" customFormat="1" ht="24.95" customHeight="1">
      <c r="A23" s="56" t="s">
        <v>15</v>
      </c>
      <c r="B23" s="57">
        <v>817</v>
      </c>
      <c r="C23" s="58" t="s">
        <v>24</v>
      </c>
      <c r="D23" s="59"/>
      <c r="E23" s="60"/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131">
        <v>0</v>
      </c>
      <c r="AA23" s="131">
        <v>0</v>
      </c>
      <c r="AB23" s="60">
        <f>SUM(F23:$AA$23)</f>
        <v>0</v>
      </c>
    </row>
    <row r="24" spans="1:28" s="62" customFormat="1" ht="24.95" customHeight="1">
      <c r="A24" s="56" t="s">
        <v>15</v>
      </c>
      <c r="B24" s="57">
        <v>826</v>
      </c>
      <c r="C24" s="58" t="s">
        <v>25</v>
      </c>
      <c r="D24" s="59"/>
      <c r="E24" s="60"/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210948.66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88795</v>
      </c>
      <c r="Z24" s="131">
        <v>0</v>
      </c>
      <c r="AA24" s="131">
        <v>0</v>
      </c>
      <c r="AB24" s="60">
        <f>SUM(F24:$AA$24)</f>
        <v>299743.66000000003</v>
      </c>
    </row>
    <row r="25" spans="1:28" s="62" customFormat="1" ht="24.95" customHeight="1">
      <c r="A25" s="56" t="s">
        <v>15</v>
      </c>
      <c r="B25" s="57" t="s">
        <v>26</v>
      </c>
      <c r="C25" s="58" t="s">
        <v>27</v>
      </c>
      <c r="D25" s="59"/>
      <c r="E25" s="60"/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415440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500</v>
      </c>
      <c r="V25" s="61">
        <v>0</v>
      </c>
      <c r="W25" s="61">
        <v>0</v>
      </c>
      <c r="X25" s="61">
        <v>0</v>
      </c>
      <c r="Y25" s="61">
        <v>0</v>
      </c>
      <c r="Z25" s="131">
        <v>0</v>
      </c>
      <c r="AA25" s="131">
        <v>0</v>
      </c>
      <c r="AB25" s="60">
        <f>SUM(F25:$AA$25)</f>
        <v>415940</v>
      </c>
    </row>
    <row r="26" spans="1:28" s="62" customFormat="1" ht="24.95" customHeight="1">
      <c r="A26" s="56" t="s">
        <v>15</v>
      </c>
      <c r="B26" s="57">
        <v>823</v>
      </c>
      <c r="C26" s="58" t="s">
        <v>28</v>
      </c>
      <c r="D26" s="59"/>
      <c r="E26" s="60"/>
      <c r="F26" s="61">
        <v>0</v>
      </c>
      <c r="G26" s="61">
        <v>0</v>
      </c>
      <c r="H26" s="61">
        <v>146209.97999999998</v>
      </c>
      <c r="I26" s="61">
        <v>0</v>
      </c>
      <c r="J26" s="61">
        <v>0</v>
      </c>
      <c r="K26" s="61">
        <v>0</v>
      </c>
      <c r="L26" s="61">
        <v>0</v>
      </c>
      <c r="M26" s="61">
        <v>119794.28</v>
      </c>
      <c r="N26" s="61">
        <v>0</v>
      </c>
      <c r="O26" s="61">
        <v>0</v>
      </c>
      <c r="P26" s="61">
        <v>0</v>
      </c>
      <c r="Q26" s="61">
        <v>119539.63999999998</v>
      </c>
      <c r="R26" s="61">
        <v>173846.5</v>
      </c>
      <c r="S26" s="61">
        <v>0</v>
      </c>
      <c r="T26" s="61">
        <v>0</v>
      </c>
      <c r="U26" s="61">
        <v>0</v>
      </c>
      <c r="V26" s="61">
        <v>0</v>
      </c>
      <c r="W26" s="61">
        <v>151998.44</v>
      </c>
      <c r="X26" s="61">
        <v>0</v>
      </c>
      <c r="Y26" s="61">
        <v>0</v>
      </c>
      <c r="Z26" s="131">
        <v>0</v>
      </c>
      <c r="AA26" s="131">
        <v>0</v>
      </c>
      <c r="AB26" s="60">
        <f>SUM(F26:$AA$26)</f>
        <v>711388.84000000008</v>
      </c>
    </row>
    <row r="27" spans="1:28" s="62" customFormat="1" ht="24.95" customHeight="1">
      <c r="A27" s="56" t="s">
        <v>15</v>
      </c>
      <c r="B27" s="57"/>
      <c r="C27" s="58" t="s">
        <v>29</v>
      </c>
      <c r="D27" s="59"/>
      <c r="E27" s="60"/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131">
        <v>3.33</v>
      </c>
      <c r="AA27" s="131">
        <v>8.4500000000000011</v>
      </c>
      <c r="AB27" s="60">
        <f>SUM(F27:$AA$27)</f>
        <v>11.780000000000001</v>
      </c>
    </row>
    <row r="28" spans="1:28" s="62" customFormat="1" ht="24.95" customHeight="1">
      <c r="A28" s="56" t="s">
        <v>15</v>
      </c>
      <c r="B28" s="57"/>
      <c r="C28" s="58" t="s">
        <v>30</v>
      </c>
      <c r="D28" s="59"/>
      <c r="E28" s="60"/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8.6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131">
        <v>0</v>
      </c>
      <c r="AA28" s="131">
        <v>0</v>
      </c>
      <c r="AB28" s="60">
        <f>SUM(F28:$AA$28)</f>
        <v>8.6</v>
      </c>
    </row>
    <row r="29" spans="1:28" s="62" customFormat="1" ht="24.95" customHeight="1">
      <c r="A29" s="56" t="s">
        <v>15</v>
      </c>
      <c r="B29" s="57"/>
      <c r="C29" s="58" t="s">
        <v>31</v>
      </c>
      <c r="D29" s="59"/>
      <c r="E29" s="60"/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131">
        <v>0</v>
      </c>
      <c r="AA29" s="131">
        <v>0</v>
      </c>
      <c r="AB29" s="60">
        <f>SUM(F29:$AA$29)</f>
        <v>0</v>
      </c>
    </row>
    <row r="30" spans="1:28" s="62" customFormat="1" ht="24.95" customHeight="1">
      <c r="A30" s="56" t="s">
        <v>15</v>
      </c>
      <c r="B30" s="57"/>
      <c r="C30" s="58" t="s">
        <v>32</v>
      </c>
      <c r="D30" s="59"/>
      <c r="E30" s="60"/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131">
        <v>0</v>
      </c>
      <c r="AA30" s="131">
        <v>0</v>
      </c>
      <c r="AB30" s="60">
        <f>SUM(F30:$AA$30)</f>
        <v>0</v>
      </c>
    </row>
    <row r="31" spans="1:28" s="62" customFormat="1" ht="24.95" customHeight="1">
      <c r="A31" s="56" t="s">
        <v>15</v>
      </c>
      <c r="B31" s="57"/>
      <c r="C31" s="58" t="s">
        <v>33</v>
      </c>
      <c r="D31" s="59"/>
      <c r="E31" s="60"/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131">
        <v>0</v>
      </c>
      <c r="AA31" s="131">
        <v>0</v>
      </c>
      <c r="AB31" s="60">
        <f>SUM(F31:$AA$31)</f>
        <v>0</v>
      </c>
    </row>
    <row r="32" spans="1:28" s="62" customFormat="1" ht="24.95" customHeight="1">
      <c r="A32" s="56" t="s">
        <v>15</v>
      </c>
      <c r="B32" s="57"/>
      <c r="C32" s="58" t="s">
        <v>34</v>
      </c>
      <c r="D32" s="59"/>
      <c r="E32" s="60"/>
      <c r="F32" s="61">
        <v>110.5</v>
      </c>
      <c r="G32" s="61">
        <v>0</v>
      </c>
      <c r="H32" s="61">
        <v>0</v>
      </c>
      <c r="I32" s="61">
        <v>0</v>
      </c>
      <c r="J32" s="61">
        <v>1100</v>
      </c>
      <c r="K32" s="61">
        <v>31.01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1100</v>
      </c>
      <c r="R32" s="61">
        <v>700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131">
        <v>0</v>
      </c>
      <c r="AA32" s="131">
        <v>0</v>
      </c>
      <c r="AB32" s="60">
        <f>SUM(F32:$AA$32)</f>
        <v>3041.51</v>
      </c>
    </row>
    <row r="33" spans="1:28" s="62" customFormat="1" ht="24.95" customHeight="1">
      <c r="A33" s="56" t="s">
        <v>15</v>
      </c>
      <c r="B33" s="57"/>
      <c r="C33" s="58" t="s">
        <v>35</v>
      </c>
      <c r="D33" s="59"/>
      <c r="E33" s="60"/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34779.83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131">
        <v>380</v>
      </c>
      <c r="AA33" s="131">
        <v>28672.1</v>
      </c>
      <c r="AB33" s="60">
        <f>SUM(F33:$AA$33)</f>
        <v>63831.93</v>
      </c>
    </row>
    <row r="34" spans="1:28" s="12" customFormat="1" ht="24.95" customHeight="1">
      <c r="A34" s="9"/>
      <c r="B34" s="2"/>
      <c r="C34" s="51" t="s">
        <v>36</v>
      </c>
      <c r="D34" s="52"/>
      <c r="E34" s="53"/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130">
        <v>0</v>
      </c>
      <c r="AA34" s="130">
        <v>0</v>
      </c>
      <c r="AB34" s="53">
        <f>SUM(F34:$AA$34)</f>
        <v>0</v>
      </c>
    </row>
    <row r="35" spans="1:28" s="12" customFormat="1" ht="24.95" customHeight="1" thickBot="1">
      <c r="A35" s="9"/>
      <c r="B35" s="2"/>
      <c r="C35" s="63" t="s">
        <v>37</v>
      </c>
      <c r="D35" s="64"/>
      <c r="E35" s="65"/>
      <c r="F35" s="66">
        <v>6026287.4699999997</v>
      </c>
      <c r="G35" s="66">
        <v>0</v>
      </c>
      <c r="H35" s="66">
        <v>0</v>
      </c>
      <c r="I35" s="66">
        <v>3000000</v>
      </c>
      <c r="J35" s="66">
        <v>0</v>
      </c>
      <c r="K35" s="66">
        <v>0</v>
      </c>
      <c r="L35" s="66">
        <v>0</v>
      </c>
      <c r="M35" s="66">
        <v>0</v>
      </c>
      <c r="N35" s="66">
        <v>5328455.84</v>
      </c>
      <c r="O35" s="66">
        <v>0</v>
      </c>
      <c r="P35" s="66">
        <v>0</v>
      </c>
      <c r="Q35" s="66">
        <v>0</v>
      </c>
      <c r="R35" s="66">
        <v>5868197.4400000004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6131802.5600000005</v>
      </c>
      <c r="Z35" s="132">
        <v>0</v>
      </c>
      <c r="AA35" s="132">
        <v>0</v>
      </c>
      <c r="AB35" s="65">
        <f>SUM(F35:$AA$35)</f>
        <v>26354743.310000002</v>
      </c>
    </row>
    <row r="36" spans="1:28" s="70" customFormat="1" ht="24.95" customHeight="1" thickBot="1">
      <c r="A36" s="67"/>
      <c r="B36" s="68"/>
      <c r="C36" s="52"/>
      <c r="D36" s="6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130"/>
      <c r="AA36" s="130"/>
      <c r="AB36" s="54"/>
    </row>
    <row r="37" spans="1:28" s="12" customFormat="1" ht="24.95" customHeight="1" thickBot="1">
      <c r="A37" s="9"/>
      <c r="B37" s="2"/>
      <c r="C37" s="71" t="s">
        <v>38</v>
      </c>
      <c r="D37" s="72"/>
      <c r="E37" s="73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133">
        <v>0</v>
      </c>
      <c r="AA37" s="133">
        <v>0</v>
      </c>
      <c r="AB37" s="75">
        <f>+E37+SUM(F37:$AA$37)</f>
        <v>0</v>
      </c>
    </row>
    <row r="38" spans="1:28" s="19" customFormat="1" ht="24.95" customHeight="1" thickBot="1">
      <c r="A38" s="13"/>
      <c r="B38" s="2"/>
      <c r="C38" s="76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s="19" customFormat="1" ht="24.95" customHeight="1" thickBot="1">
      <c r="A39" s="13"/>
      <c r="B39" s="2"/>
      <c r="C39" s="78" t="s">
        <v>39</v>
      </c>
      <c r="D39" s="79"/>
      <c r="E39" s="80"/>
      <c r="F39" s="81">
        <v>2320144.48</v>
      </c>
      <c r="G39" s="81">
        <v>4151235.19</v>
      </c>
      <c r="H39" s="81">
        <v>41663.57</v>
      </c>
      <c r="I39" s="81">
        <v>1577980.22</v>
      </c>
      <c r="J39" s="81">
        <v>1597421.49</v>
      </c>
      <c r="K39" s="81">
        <v>-5477980.1799999997</v>
      </c>
      <c r="L39" s="81">
        <v>6051728.0000000009</v>
      </c>
      <c r="M39" s="81">
        <v>132771.32999999999</v>
      </c>
      <c r="N39" s="81">
        <v>176011.2</v>
      </c>
      <c r="O39" s="81">
        <v>3704098.8000000003</v>
      </c>
      <c r="P39" s="81">
        <v>249801.53</v>
      </c>
      <c r="Q39" s="81">
        <v>1053603.46</v>
      </c>
      <c r="R39" s="81">
        <v>68703.02</v>
      </c>
      <c r="S39" s="81">
        <v>5000887.790000001</v>
      </c>
      <c r="T39" s="81">
        <v>71565.789999999994</v>
      </c>
      <c r="U39" s="81">
        <v>453768.11</v>
      </c>
      <c r="V39" s="81">
        <v>165268.84999999998</v>
      </c>
      <c r="W39" s="81">
        <v>958717.6399999999</v>
      </c>
      <c r="X39" s="81">
        <v>115083.05</v>
      </c>
      <c r="Y39" s="81">
        <v>311812.48999999993</v>
      </c>
      <c r="Z39" s="134">
        <v>6169690.4199999999</v>
      </c>
      <c r="AA39" s="134">
        <v>3353031.17</v>
      </c>
      <c r="AB39" s="80">
        <f>+AB41+AB45+AB48+AB53</f>
        <v>32247007.420000002</v>
      </c>
    </row>
    <row r="40" spans="1:28" s="6" customFormat="1" ht="24.95" customHeight="1" thickBot="1">
      <c r="A40" s="1"/>
      <c r="B40" s="2"/>
      <c r="C40" s="43"/>
      <c r="D40" s="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135"/>
      <c r="AA40" s="135"/>
      <c r="AB40" s="82"/>
    </row>
    <row r="41" spans="1:28" s="19" customFormat="1" ht="24.95" customHeight="1">
      <c r="A41" s="13"/>
      <c r="B41" s="2"/>
      <c r="C41" s="47" t="s">
        <v>40</v>
      </c>
      <c r="D41" s="48"/>
      <c r="E41" s="49"/>
      <c r="F41" s="50">
        <v>1833103.05</v>
      </c>
      <c r="G41" s="50">
        <v>63666.98</v>
      </c>
      <c r="H41" s="50">
        <v>3537.42</v>
      </c>
      <c r="I41" s="50">
        <v>366541.87</v>
      </c>
      <c r="J41" s="50">
        <v>1334906.74</v>
      </c>
      <c r="K41" s="50">
        <v>78873.94</v>
      </c>
      <c r="L41" s="50">
        <v>13396.08</v>
      </c>
      <c r="M41" s="50">
        <v>70937.59</v>
      </c>
      <c r="N41" s="50">
        <v>13129.310000000001</v>
      </c>
      <c r="O41" s="50">
        <v>3661117.2</v>
      </c>
      <c r="P41" s="50">
        <v>177784</v>
      </c>
      <c r="Q41" s="50">
        <v>45909.83</v>
      </c>
      <c r="R41" s="50">
        <v>26217.52</v>
      </c>
      <c r="S41" s="50">
        <v>4451481.9800000004</v>
      </c>
      <c r="T41" s="50">
        <v>0</v>
      </c>
      <c r="U41" s="50">
        <v>74857.149999999994</v>
      </c>
      <c r="V41" s="50">
        <v>2858.51</v>
      </c>
      <c r="W41" s="50">
        <v>67181.760000000009</v>
      </c>
      <c r="X41" s="50">
        <v>15968.1</v>
      </c>
      <c r="Y41" s="50">
        <v>24414.75</v>
      </c>
      <c r="Z41" s="129">
        <v>5771896.8799999999</v>
      </c>
      <c r="AA41" s="129">
        <v>2194626.38</v>
      </c>
      <c r="AB41" s="49">
        <f>SUM(AB42:AB44)</f>
        <v>20292407.039999999</v>
      </c>
    </row>
    <row r="42" spans="1:28" s="12" customFormat="1" ht="24.95" customHeight="1">
      <c r="A42" s="9"/>
      <c r="B42" s="2">
        <v>311</v>
      </c>
      <c r="C42" s="83" t="s">
        <v>41</v>
      </c>
      <c r="D42" s="84"/>
      <c r="E42" s="85"/>
      <c r="F42" s="45">
        <v>201957.95</v>
      </c>
      <c r="G42" s="45">
        <v>63666.98</v>
      </c>
      <c r="H42" s="45">
        <v>3537.42</v>
      </c>
      <c r="I42" s="45">
        <v>13297.32</v>
      </c>
      <c r="J42" s="45">
        <v>17766.71</v>
      </c>
      <c r="K42" s="45">
        <v>78873.94</v>
      </c>
      <c r="L42" s="45">
        <v>13396.08</v>
      </c>
      <c r="M42" s="45">
        <v>27501.87</v>
      </c>
      <c r="N42" s="45">
        <v>8896.2000000000007</v>
      </c>
      <c r="O42" s="45">
        <v>3660711</v>
      </c>
      <c r="P42" s="45">
        <v>92809.25</v>
      </c>
      <c r="Q42" s="45">
        <v>6187.32</v>
      </c>
      <c r="R42" s="45">
        <v>0</v>
      </c>
      <c r="S42" s="45">
        <v>24453.32</v>
      </c>
      <c r="T42" s="45">
        <v>0</v>
      </c>
      <c r="U42" s="45">
        <v>74857.149999999994</v>
      </c>
      <c r="V42" s="45">
        <v>0</v>
      </c>
      <c r="W42" s="45">
        <v>4017.1400000000003</v>
      </c>
      <c r="X42" s="45">
        <v>15968.1</v>
      </c>
      <c r="Y42" s="45">
        <v>24414.75</v>
      </c>
      <c r="Z42" s="128">
        <v>5771576.7199999997</v>
      </c>
      <c r="AA42" s="128">
        <v>2167127.38</v>
      </c>
      <c r="AB42" s="85">
        <f>SUM(F42:$AA$42)</f>
        <v>12271016.599999998</v>
      </c>
    </row>
    <row r="43" spans="1:28" s="12" customFormat="1" ht="24.95" customHeight="1">
      <c r="A43" s="9"/>
      <c r="B43" s="2">
        <v>313</v>
      </c>
      <c r="C43" s="83" t="s">
        <v>42</v>
      </c>
      <c r="D43" s="84"/>
      <c r="E43" s="85"/>
      <c r="F43" s="45">
        <v>0</v>
      </c>
      <c r="G43" s="45">
        <v>0</v>
      </c>
      <c r="H43" s="45">
        <v>0</v>
      </c>
      <c r="I43" s="45">
        <v>1383.06</v>
      </c>
      <c r="J43" s="45">
        <v>0</v>
      </c>
      <c r="K43" s="45">
        <v>0</v>
      </c>
      <c r="L43" s="45">
        <v>0</v>
      </c>
      <c r="M43" s="45">
        <v>33499.78</v>
      </c>
      <c r="N43" s="45">
        <v>4233.1099999999997</v>
      </c>
      <c r="O43" s="45">
        <v>0</v>
      </c>
      <c r="P43" s="45">
        <v>0</v>
      </c>
      <c r="Q43" s="45">
        <v>39722.51</v>
      </c>
      <c r="R43" s="45">
        <v>17699</v>
      </c>
      <c r="S43" s="45">
        <v>0</v>
      </c>
      <c r="T43" s="45">
        <v>0</v>
      </c>
      <c r="U43" s="45">
        <v>0</v>
      </c>
      <c r="V43" s="45">
        <v>2858.51</v>
      </c>
      <c r="W43" s="45">
        <v>0</v>
      </c>
      <c r="X43" s="45">
        <v>0</v>
      </c>
      <c r="Y43" s="45">
        <v>0</v>
      </c>
      <c r="Z43" s="128">
        <v>0</v>
      </c>
      <c r="AA43" s="128">
        <v>0</v>
      </c>
      <c r="AB43" s="85">
        <f>SUM(F43:$AA$43)</f>
        <v>99395.969999999987</v>
      </c>
    </row>
    <row r="44" spans="1:28" s="12" customFormat="1" ht="24.95" customHeight="1">
      <c r="A44" s="9"/>
      <c r="B44" s="2">
        <v>314</v>
      </c>
      <c r="C44" s="83" t="s">
        <v>43</v>
      </c>
      <c r="D44" s="84"/>
      <c r="E44" s="85"/>
      <c r="F44" s="45">
        <v>1631145.1</v>
      </c>
      <c r="G44" s="45">
        <v>0</v>
      </c>
      <c r="H44" s="45">
        <v>0</v>
      </c>
      <c r="I44" s="45">
        <v>351861.49</v>
      </c>
      <c r="J44" s="45">
        <v>1317140.03</v>
      </c>
      <c r="K44" s="45">
        <v>0</v>
      </c>
      <c r="L44" s="45">
        <v>0</v>
      </c>
      <c r="M44" s="45">
        <v>9935.94</v>
      </c>
      <c r="N44" s="45">
        <v>0</v>
      </c>
      <c r="O44" s="45">
        <v>406.2</v>
      </c>
      <c r="P44" s="45">
        <v>84974.75</v>
      </c>
      <c r="Q44" s="45">
        <v>0</v>
      </c>
      <c r="R44" s="45">
        <v>8518.52</v>
      </c>
      <c r="S44" s="45">
        <v>4427028.66</v>
      </c>
      <c r="T44" s="45">
        <v>0</v>
      </c>
      <c r="U44" s="45">
        <v>0</v>
      </c>
      <c r="V44" s="45">
        <v>0</v>
      </c>
      <c r="W44" s="45">
        <v>63164.62</v>
      </c>
      <c r="X44" s="45">
        <v>0</v>
      </c>
      <c r="Y44" s="45">
        <v>0</v>
      </c>
      <c r="Z44" s="128">
        <v>320.16000000000003</v>
      </c>
      <c r="AA44" s="128">
        <v>27499</v>
      </c>
      <c r="AB44" s="85">
        <f>SUM(F44:$AA$44)</f>
        <v>7921994.4700000007</v>
      </c>
    </row>
    <row r="45" spans="1:28" s="19" customFormat="1" ht="24.95" customHeight="1">
      <c r="A45" s="13"/>
      <c r="B45" s="2"/>
      <c r="C45" s="86" t="s">
        <v>44</v>
      </c>
      <c r="D45" s="87"/>
      <c r="E45" s="88"/>
      <c r="F45" s="89">
        <v>52905.329999999994</v>
      </c>
      <c r="G45" s="89">
        <v>10643.01</v>
      </c>
      <c r="H45" s="89">
        <v>23398.16</v>
      </c>
      <c r="I45" s="89">
        <v>11515.06</v>
      </c>
      <c r="J45" s="89">
        <v>17447.46</v>
      </c>
      <c r="K45" s="89">
        <v>-5792019.4800000004</v>
      </c>
      <c r="L45" s="89">
        <v>5830983.8800000008</v>
      </c>
      <c r="M45" s="89">
        <v>0</v>
      </c>
      <c r="N45" s="89">
        <v>49237.919999999998</v>
      </c>
      <c r="O45" s="89">
        <v>42547.44</v>
      </c>
      <c r="P45" s="89">
        <v>14483.77</v>
      </c>
      <c r="Q45" s="89">
        <v>8364.4</v>
      </c>
      <c r="R45" s="89">
        <v>12276.74</v>
      </c>
      <c r="S45" s="89">
        <v>16906.12</v>
      </c>
      <c r="T45" s="89">
        <v>32008.559999999998</v>
      </c>
      <c r="U45" s="89">
        <v>0</v>
      </c>
      <c r="V45" s="89">
        <v>22827.02</v>
      </c>
      <c r="W45" s="89">
        <v>173.24999999999818</v>
      </c>
      <c r="X45" s="89">
        <v>0</v>
      </c>
      <c r="Y45" s="89">
        <v>286510.31999999995</v>
      </c>
      <c r="Z45" s="136">
        <v>0</v>
      </c>
      <c r="AA45" s="136">
        <v>177243.48</v>
      </c>
      <c r="AB45" s="88">
        <f>SUM(AB46:AB47)</f>
        <v>817452.44000000099</v>
      </c>
    </row>
    <row r="46" spans="1:28" s="12" customFormat="1" ht="24.95" customHeight="1">
      <c r="A46" s="90" t="s">
        <v>45</v>
      </c>
      <c r="B46" s="2">
        <v>321</v>
      </c>
      <c r="C46" s="51" t="s">
        <v>46</v>
      </c>
      <c r="D46" s="52"/>
      <c r="E46" s="53"/>
      <c r="F46" s="54">
        <v>52905.329999999994</v>
      </c>
      <c r="G46" s="54">
        <v>10643.01</v>
      </c>
      <c r="H46" s="54">
        <v>0</v>
      </c>
      <c r="I46" s="54">
        <v>11515.06</v>
      </c>
      <c r="J46" s="54">
        <v>17447.46</v>
      </c>
      <c r="K46" s="54">
        <v>181.33999999999986</v>
      </c>
      <c r="L46" s="54">
        <v>38783.06</v>
      </c>
      <c r="M46" s="54">
        <v>0</v>
      </c>
      <c r="N46" s="54">
        <v>44154.909999999996</v>
      </c>
      <c r="O46" s="54">
        <v>42547.44</v>
      </c>
      <c r="P46" s="54">
        <v>14483.77</v>
      </c>
      <c r="Q46" s="54">
        <v>8364.4</v>
      </c>
      <c r="R46" s="54">
        <v>0</v>
      </c>
      <c r="S46" s="54">
        <v>16906.12</v>
      </c>
      <c r="T46" s="54">
        <v>32008.559999999998</v>
      </c>
      <c r="U46" s="54">
        <v>0</v>
      </c>
      <c r="V46" s="54">
        <v>21697.23</v>
      </c>
      <c r="W46" s="54">
        <v>9089.9599999999991</v>
      </c>
      <c r="X46" s="54">
        <v>0</v>
      </c>
      <c r="Y46" s="54">
        <v>246646.86999999997</v>
      </c>
      <c r="Z46" s="130">
        <v>0</v>
      </c>
      <c r="AA46" s="130">
        <v>93.98</v>
      </c>
      <c r="AB46" s="53">
        <f>SUM(F46:$AA$46)</f>
        <v>567468.49999999988</v>
      </c>
    </row>
    <row r="47" spans="1:28" s="12" customFormat="1" ht="24.95" customHeight="1">
      <c r="A47" s="9"/>
      <c r="B47" s="2">
        <v>322</v>
      </c>
      <c r="C47" s="51" t="s">
        <v>47</v>
      </c>
      <c r="D47" s="52"/>
      <c r="E47" s="53"/>
      <c r="F47" s="54">
        <v>0</v>
      </c>
      <c r="G47" s="54">
        <v>0</v>
      </c>
      <c r="H47" s="54">
        <v>23398.16</v>
      </c>
      <c r="I47" s="54">
        <v>0</v>
      </c>
      <c r="J47" s="54">
        <v>0</v>
      </c>
      <c r="K47" s="54">
        <v>-5792200.8200000003</v>
      </c>
      <c r="L47" s="54">
        <v>5792200.8200000012</v>
      </c>
      <c r="M47" s="54">
        <v>0</v>
      </c>
      <c r="N47" s="54">
        <v>5083.01</v>
      </c>
      <c r="O47" s="54">
        <v>0</v>
      </c>
      <c r="P47" s="54">
        <v>0</v>
      </c>
      <c r="Q47" s="54">
        <v>0</v>
      </c>
      <c r="R47" s="54">
        <v>12276.74</v>
      </c>
      <c r="S47" s="54">
        <v>0</v>
      </c>
      <c r="T47" s="54">
        <v>0</v>
      </c>
      <c r="U47" s="54">
        <v>0</v>
      </c>
      <c r="V47" s="54">
        <v>1129.79</v>
      </c>
      <c r="W47" s="54">
        <v>-8916.7100000000009</v>
      </c>
      <c r="X47" s="54">
        <v>0</v>
      </c>
      <c r="Y47" s="54">
        <v>39863.450000000004</v>
      </c>
      <c r="Z47" s="130">
        <v>0</v>
      </c>
      <c r="AA47" s="130">
        <v>177149.5</v>
      </c>
      <c r="AB47" s="53">
        <f>SUM(F47:$AA$47)</f>
        <v>249983.94000000108</v>
      </c>
    </row>
    <row r="48" spans="1:28" s="19" customFormat="1" ht="24.95" customHeight="1">
      <c r="A48" s="13"/>
      <c r="B48" s="2"/>
      <c r="C48" s="86" t="s">
        <v>48</v>
      </c>
      <c r="D48" s="87"/>
      <c r="E48" s="88"/>
      <c r="F48" s="89">
        <v>426329.53</v>
      </c>
      <c r="G48" s="89">
        <v>4074621.8</v>
      </c>
      <c r="H48" s="89">
        <v>292.05000000000018</v>
      </c>
      <c r="I48" s="89">
        <v>1018146.9</v>
      </c>
      <c r="J48" s="89">
        <v>9875.4699999999993</v>
      </c>
      <c r="K48" s="89">
        <v>231836.15</v>
      </c>
      <c r="L48" s="89">
        <v>203685.65</v>
      </c>
      <c r="M48" s="89">
        <v>34121.49</v>
      </c>
      <c r="N48" s="89">
        <v>69791.16</v>
      </c>
      <c r="O48" s="89">
        <v>0</v>
      </c>
      <c r="P48" s="89">
        <v>10475.82</v>
      </c>
      <c r="Q48" s="89">
        <v>997471.48</v>
      </c>
      <c r="R48" s="89">
        <v>14714.68</v>
      </c>
      <c r="S48" s="89">
        <v>475589.52</v>
      </c>
      <c r="T48" s="89">
        <v>0</v>
      </c>
      <c r="U48" s="89">
        <v>96984.98</v>
      </c>
      <c r="V48" s="89">
        <v>137579.35999999999</v>
      </c>
      <c r="W48" s="89">
        <v>15260.56</v>
      </c>
      <c r="X48" s="89">
        <v>56469</v>
      </c>
      <c r="Y48" s="89">
        <v>143.72999999999999</v>
      </c>
      <c r="Z48" s="136">
        <v>396569.44</v>
      </c>
      <c r="AA48" s="136">
        <v>4359.96</v>
      </c>
      <c r="AB48" s="88">
        <f>SUM(AB49:AB51)</f>
        <v>8274318.7300000014</v>
      </c>
    </row>
    <row r="49" spans="1:28" s="12" customFormat="1" ht="24.95" customHeight="1">
      <c r="A49" s="9"/>
      <c r="B49" s="2">
        <v>331</v>
      </c>
      <c r="C49" s="83" t="s">
        <v>49</v>
      </c>
      <c r="D49" s="84"/>
      <c r="E49" s="85"/>
      <c r="F49" s="45">
        <v>0</v>
      </c>
      <c r="G49" s="45">
        <v>22934.770000000019</v>
      </c>
      <c r="H49" s="45">
        <v>292.05000000000018</v>
      </c>
      <c r="I49" s="45">
        <v>4499.109999999986</v>
      </c>
      <c r="J49" s="45">
        <v>9875.4699999999993</v>
      </c>
      <c r="K49" s="45">
        <v>2154</v>
      </c>
      <c r="L49" s="45">
        <v>0</v>
      </c>
      <c r="M49" s="45">
        <v>2549.3399999999965</v>
      </c>
      <c r="N49" s="45">
        <v>0</v>
      </c>
      <c r="O49" s="45">
        <v>0</v>
      </c>
      <c r="P49" s="45">
        <v>10475.82</v>
      </c>
      <c r="Q49" s="45">
        <v>18324.079999999958</v>
      </c>
      <c r="R49" s="45">
        <v>4914.68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143.72999999999999</v>
      </c>
      <c r="Z49" s="128">
        <v>892.16</v>
      </c>
      <c r="AA49" s="128">
        <v>4359.96</v>
      </c>
      <c r="AB49" s="53">
        <f>SUM(F49:$AA$49)</f>
        <v>81415.169999999955</v>
      </c>
    </row>
    <row r="50" spans="1:28" s="12" customFormat="1" ht="24.95" customHeight="1">
      <c r="A50" s="9"/>
      <c r="B50" s="2">
        <v>332</v>
      </c>
      <c r="C50" s="83" t="s">
        <v>50</v>
      </c>
      <c r="D50" s="84"/>
      <c r="E50" s="85"/>
      <c r="F50" s="45">
        <v>426329.53</v>
      </c>
      <c r="G50" s="45">
        <v>4051687.03</v>
      </c>
      <c r="H50" s="45">
        <v>0</v>
      </c>
      <c r="I50" s="45">
        <v>1013647.79</v>
      </c>
      <c r="J50" s="45">
        <v>0</v>
      </c>
      <c r="K50" s="45">
        <v>229682.15</v>
      </c>
      <c r="L50" s="45">
        <v>203685.65</v>
      </c>
      <c r="M50" s="45">
        <v>13978.36</v>
      </c>
      <c r="N50" s="45">
        <v>69791.16</v>
      </c>
      <c r="O50" s="45">
        <v>0</v>
      </c>
      <c r="P50" s="45">
        <v>0</v>
      </c>
      <c r="Q50" s="45">
        <v>979147.4</v>
      </c>
      <c r="R50" s="45">
        <v>9800</v>
      </c>
      <c r="S50" s="45">
        <v>0</v>
      </c>
      <c r="T50" s="45">
        <v>0</v>
      </c>
      <c r="U50" s="45">
        <v>96984.98</v>
      </c>
      <c r="V50" s="45">
        <v>137579.35999999999</v>
      </c>
      <c r="W50" s="45">
        <v>15260.56</v>
      </c>
      <c r="X50" s="45">
        <v>56469</v>
      </c>
      <c r="Y50" s="45">
        <v>0</v>
      </c>
      <c r="Z50" s="128">
        <v>395677.28</v>
      </c>
      <c r="AA50" s="128">
        <v>0</v>
      </c>
      <c r="AB50" s="53">
        <f>SUM(F50:$AA$50)</f>
        <v>7699720.2500000019</v>
      </c>
    </row>
    <row r="51" spans="1:28" s="12" customFormat="1" ht="24.95" customHeight="1">
      <c r="A51" s="9"/>
      <c r="B51" s="2">
        <v>333</v>
      </c>
      <c r="C51" s="83" t="s">
        <v>51</v>
      </c>
      <c r="D51" s="84"/>
      <c r="E51" s="85"/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17593.79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475589.52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128">
        <v>0</v>
      </c>
      <c r="AA51" s="128">
        <v>0</v>
      </c>
      <c r="AB51" s="53">
        <f>SUM(F51:$AA$51)</f>
        <v>493183.31</v>
      </c>
    </row>
    <row r="52" spans="1:28" s="12" customFormat="1" ht="24.95" customHeight="1">
      <c r="A52" s="9"/>
      <c r="B52" s="2">
        <v>333</v>
      </c>
      <c r="C52" s="83" t="s">
        <v>73</v>
      </c>
      <c r="D52" s="84"/>
      <c r="E52" s="85"/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128">
        <v>0</v>
      </c>
      <c r="AA52" s="128">
        <v>0</v>
      </c>
      <c r="AB52" s="53">
        <f>SUM(F$52:$AA52)</f>
        <v>0</v>
      </c>
    </row>
    <row r="53" spans="1:28" s="19" customFormat="1" ht="24.95" customHeight="1">
      <c r="A53" s="13"/>
      <c r="B53" s="2"/>
      <c r="C53" s="86" t="s">
        <v>52</v>
      </c>
      <c r="D53" s="87"/>
      <c r="E53" s="88"/>
      <c r="F53" s="89">
        <v>7806.57</v>
      </c>
      <c r="G53" s="89">
        <v>2303.4</v>
      </c>
      <c r="H53" s="89">
        <v>14435.94</v>
      </c>
      <c r="I53" s="89">
        <v>181776.38999999998</v>
      </c>
      <c r="J53" s="89">
        <v>235191.82</v>
      </c>
      <c r="K53" s="89">
        <v>3329.21</v>
      </c>
      <c r="L53" s="89">
        <v>3662.3899999999994</v>
      </c>
      <c r="M53" s="89">
        <v>27712.25</v>
      </c>
      <c r="N53" s="89">
        <v>43852.81</v>
      </c>
      <c r="O53" s="89">
        <v>434.15999999999997</v>
      </c>
      <c r="P53" s="89">
        <v>47057.94</v>
      </c>
      <c r="Q53" s="89">
        <v>1857.75</v>
      </c>
      <c r="R53" s="89">
        <v>15494.080000000002</v>
      </c>
      <c r="S53" s="89">
        <v>56910.170000000006</v>
      </c>
      <c r="T53" s="89">
        <v>39557.229999999996</v>
      </c>
      <c r="U53" s="89">
        <v>281925.98</v>
      </c>
      <c r="V53" s="89">
        <v>2003.9599999999998</v>
      </c>
      <c r="W53" s="89">
        <v>876102.07</v>
      </c>
      <c r="X53" s="89">
        <v>42645.95</v>
      </c>
      <c r="Y53" s="89">
        <v>743.69</v>
      </c>
      <c r="Z53" s="136">
        <v>1224.0999999999999</v>
      </c>
      <c r="AA53" s="136">
        <v>976801.35</v>
      </c>
      <c r="AB53" s="88">
        <f>SUM(AB54:AB58)</f>
        <v>2862829.21</v>
      </c>
    </row>
    <row r="54" spans="1:28" s="12" customFormat="1" ht="24.95" customHeight="1">
      <c r="A54" s="9"/>
      <c r="B54" s="2">
        <v>351</v>
      </c>
      <c r="C54" s="51" t="s">
        <v>53</v>
      </c>
      <c r="D54" s="52"/>
      <c r="E54" s="53"/>
      <c r="F54" s="54">
        <v>5526.47</v>
      </c>
      <c r="G54" s="54">
        <v>0</v>
      </c>
      <c r="H54" s="54">
        <v>13465.37</v>
      </c>
      <c r="I54" s="54">
        <v>169232.86</v>
      </c>
      <c r="J54" s="54">
        <v>234705.33</v>
      </c>
      <c r="K54" s="54">
        <v>0</v>
      </c>
      <c r="L54" s="54">
        <v>1169.6199999999999</v>
      </c>
      <c r="M54" s="54">
        <v>27651.87</v>
      </c>
      <c r="N54" s="54">
        <v>32964.769999999997</v>
      </c>
      <c r="O54" s="54">
        <v>0</v>
      </c>
      <c r="P54" s="54">
        <v>32460.81</v>
      </c>
      <c r="Q54" s="54">
        <v>0</v>
      </c>
      <c r="R54" s="54">
        <v>14854.28</v>
      </c>
      <c r="S54" s="54">
        <v>43645.780000000006</v>
      </c>
      <c r="T54" s="54">
        <v>37562.080000000002</v>
      </c>
      <c r="U54" s="54">
        <v>281604.98</v>
      </c>
      <c r="V54" s="54">
        <v>0</v>
      </c>
      <c r="W54" s="54">
        <v>0</v>
      </c>
      <c r="X54" s="54">
        <v>31772.92</v>
      </c>
      <c r="Y54" s="54">
        <v>99.79</v>
      </c>
      <c r="Z54" s="130">
        <v>0</v>
      </c>
      <c r="AA54" s="130">
        <v>0</v>
      </c>
      <c r="AB54" s="53">
        <f>SUM(F54:$AA$54)</f>
        <v>926716.93</v>
      </c>
    </row>
    <row r="55" spans="1:28" s="12" customFormat="1" ht="24.95" customHeight="1">
      <c r="A55" s="9"/>
      <c r="B55" s="2">
        <v>352</v>
      </c>
      <c r="C55" s="51" t="s">
        <v>54</v>
      </c>
      <c r="D55" s="52"/>
      <c r="E55" s="53"/>
      <c r="F55" s="54">
        <v>38.200000000000003</v>
      </c>
      <c r="G55" s="54">
        <v>35.4</v>
      </c>
      <c r="H55" s="54">
        <v>120.57000000000001</v>
      </c>
      <c r="I55" s="54">
        <v>10586.490000000002</v>
      </c>
      <c r="J55" s="54">
        <v>114.85</v>
      </c>
      <c r="K55" s="54">
        <v>3106.21</v>
      </c>
      <c r="L55" s="54">
        <v>89.82</v>
      </c>
      <c r="M55" s="54">
        <v>25.55</v>
      </c>
      <c r="N55" s="54">
        <v>8536.59</v>
      </c>
      <c r="O55" s="54">
        <v>102.1</v>
      </c>
      <c r="P55" s="54">
        <v>8142.18</v>
      </c>
      <c r="Q55" s="54">
        <v>42.55</v>
      </c>
      <c r="R55" s="54">
        <v>76.45</v>
      </c>
      <c r="S55" s="54">
        <v>12283.99</v>
      </c>
      <c r="T55" s="54">
        <v>65.2</v>
      </c>
      <c r="U55" s="54">
        <v>34</v>
      </c>
      <c r="V55" s="54">
        <v>34.049999999999997</v>
      </c>
      <c r="W55" s="54">
        <v>875092.07</v>
      </c>
      <c r="X55" s="54">
        <v>10623.03</v>
      </c>
      <c r="Y55" s="54">
        <v>43.9</v>
      </c>
      <c r="Z55" s="130">
        <v>24.1</v>
      </c>
      <c r="AA55" s="130">
        <v>976301.35</v>
      </c>
      <c r="AB55" s="53">
        <f>SUM(F55:$AA$55)</f>
        <v>1905518.65</v>
      </c>
    </row>
    <row r="56" spans="1:28" s="12" customFormat="1" ht="24.95" customHeight="1">
      <c r="A56" s="9"/>
      <c r="B56" s="2">
        <v>353</v>
      </c>
      <c r="C56" s="51" t="s">
        <v>55</v>
      </c>
      <c r="D56" s="52"/>
      <c r="E56" s="53"/>
      <c r="F56" s="54">
        <v>2241.9</v>
      </c>
      <c r="G56" s="54">
        <v>2268</v>
      </c>
      <c r="H56" s="54">
        <v>850</v>
      </c>
      <c r="I56" s="54">
        <v>1957.0400000000002</v>
      </c>
      <c r="J56" s="54">
        <v>371.64</v>
      </c>
      <c r="K56" s="54">
        <v>223</v>
      </c>
      <c r="L56" s="54">
        <v>2402.9499999999998</v>
      </c>
      <c r="M56" s="54">
        <v>34.83</v>
      </c>
      <c r="N56" s="54">
        <v>2351.4499999999998</v>
      </c>
      <c r="O56" s="54">
        <v>332.06</v>
      </c>
      <c r="P56" s="54">
        <v>6454.95</v>
      </c>
      <c r="Q56" s="54">
        <v>1815.2</v>
      </c>
      <c r="R56" s="54">
        <v>563.35</v>
      </c>
      <c r="S56" s="54">
        <v>980.4</v>
      </c>
      <c r="T56" s="54">
        <v>1929.95</v>
      </c>
      <c r="U56" s="54">
        <v>287</v>
      </c>
      <c r="V56" s="54">
        <v>1969.9099999999999</v>
      </c>
      <c r="W56" s="54">
        <v>1010</v>
      </c>
      <c r="X56" s="54">
        <v>250</v>
      </c>
      <c r="Y56" s="54">
        <v>600</v>
      </c>
      <c r="Z56" s="130">
        <v>1200</v>
      </c>
      <c r="AA56" s="130">
        <v>500</v>
      </c>
      <c r="AB56" s="53">
        <f>SUM(F56:$AA$56)</f>
        <v>30593.629999999997</v>
      </c>
    </row>
    <row r="57" spans="1:28" s="12" customFormat="1" ht="24.95" customHeight="1">
      <c r="A57" s="9"/>
      <c r="B57" s="2">
        <v>360</v>
      </c>
      <c r="C57" s="51" t="s">
        <v>56</v>
      </c>
      <c r="D57" s="52"/>
      <c r="E57" s="53"/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130">
        <v>0</v>
      </c>
      <c r="AA57" s="130">
        <v>0</v>
      </c>
      <c r="AB57" s="53">
        <f>SUM(F57:$AA$57)</f>
        <v>0</v>
      </c>
    </row>
    <row r="58" spans="1:28" s="12" customFormat="1" ht="24.95" customHeight="1" thickBot="1">
      <c r="A58" s="9"/>
      <c r="B58" s="2">
        <v>370</v>
      </c>
      <c r="C58" s="63" t="s">
        <v>57</v>
      </c>
      <c r="D58" s="64"/>
      <c r="E58" s="65"/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132">
        <v>0</v>
      </c>
      <c r="AA58" s="132">
        <v>0</v>
      </c>
      <c r="AB58" s="65">
        <f>SUM(F58:$AA$58)</f>
        <v>0</v>
      </c>
    </row>
    <row r="59" spans="1:28" s="6" customFormat="1" ht="24.95" customHeight="1">
      <c r="A59" s="1"/>
      <c r="B59" s="2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137"/>
      <c r="AA59" s="137"/>
      <c r="AB59" s="92"/>
    </row>
    <row r="60" spans="1:28" s="6" customFormat="1" ht="24.95" customHeight="1" thickBot="1">
      <c r="A60" s="1"/>
      <c r="B60" s="2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137"/>
      <c r="AA60" s="137"/>
      <c r="AB60" s="92"/>
    </row>
    <row r="61" spans="1:28" s="6" customFormat="1" ht="24.95" customHeight="1">
      <c r="A61" s="1"/>
      <c r="B61" s="2"/>
      <c r="C61" s="120" t="s">
        <v>58</v>
      </c>
      <c r="D61" s="116"/>
      <c r="E61" s="3" t="s">
        <v>1</v>
      </c>
      <c r="F61" s="4">
        <v>42522</v>
      </c>
      <c r="G61" s="4">
        <v>42523</v>
      </c>
      <c r="H61" s="4">
        <v>42524</v>
      </c>
      <c r="I61" s="4">
        <v>42527</v>
      </c>
      <c r="J61" s="4">
        <v>42528</v>
      </c>
      <c r="K61" s="4">
        <v>42529</v>
      </c>
      <c r="L61" s="4">
        <v>42530</v>
      </c>
      <c r="M61" s="4">
        <v>42531</v>
      </c>
      <c r="N61" s="4">
        <v>42534</v>
      </c>
      <c r="O61" s="4">
        <v>42535</v>
      </c>
      <c r="P61" s="4">
        <v>42536</v>
      </c>
      <c r="Q61" s="4">
        <v>42537</v>
      </c>
      <c r="R61" s="4">
        <v>42538</v>
      </c>
      <c r="S61" s="4">
        <v>42541</v>
      </c>
      <c r="T61" s="4">
        <v>42542</v>
      </c>
      <c r="U61" s="4">
        <v>42543</v>
      </c>
      <c r="V61" s="4">
        <v>42544</v>
      </c>
      <c r="W61" s="4">
        <v>42545</v>
      </c>
      <c r="X61" s="4">
        <v>42548</v>
      </c>
      <c r="Y61" s="4">
        <v>42549</v>
      </c>
      <c r="Z61" s="121">
        <v>42550</v>
      </c>
      <c r="AA61" s="121">
        <v>42551</v>
      </c>
      <c r="AB61" s="3" t="str">
        <f>+AB1</f>
        <v>Total</v>
      </c>
    </row>
    <row r="62" spans="1:28" s="6" customFormat="1" ht="24.95" customHeight="1">
      <c r="A62" s="1"/>
      <c r="B62" s="2"/>
      <c r="C62" s="117">
        <v>42522</v>
      </c>
      <c r="D62" s="116"/>
      <c r="E62" s="7" t="s">
        <v>3</v>
      </c>
      <c r="F62" s="8" t="s">
        <v>68</v>
      </c>
      <c r="G62" s="8" t="s">
        <v>69</v>
      </c>
      <c r="H62" s="8" t="s">
        <v>70</v>
      </c>
      <c r="I62" s="8" t="s">
        <v>71</v>
      </c>
      <c r="J62" s="8" t="s">
        <v>72</v>
      </c>
      <c r="K62" s="8" t="s">
        <v>68</v>
      </c>
      <c r="L62" s="8" t="s">
        <v>69</v>
      </c>
      <c r="M62" s="8" t="s">
        <v>70</v>
      </c>
      <c r="N62" s="8" t="s">
        <v>71</v>
      </c>
      <c r="O62" s="8" t="s">
        <v>72</v>
      </c>
      <c r="P62" s="8" t="s">
        <v>68</v>
      </c>
      <c r="Q62" s="8" t="s">
        <v>69</v>
      </c>
      <c r="R62" s="8" t="s">
        <v>70</v>
      </c>
      <c r="S62" s="8" t="s">
        <v>71</v>
      </c>
      <c r="T62" s="8" t="s">
        <v>72</v>
      </c>
      <c r="U62" s="8" t="s">
        <v>68</v>
      </c>
      <c r="V62" s="8" t="s">
        <v>69</v>
      </c>
      <c r="W62" s="8" t="s">
        <v>70</v>
      </c>
      <c r="X62" s="8" t="s">
        <v>71</v>
      </c>
      <c r="Y62" s="8" t="s">
        <v>72</v>
      </c>
      <c r="Z62" s="122" t="s">
        <v>68</v>
      </c>
      <c r="AA62" s="122" t="s">
        <v>69</v>
      </c>
      <c r="AB62" s="7" t="str">
        <f t="shared" ref="AB62:AB63" si="2">+AB2</f>
        <v>Final</v>
      </c>
    </row>
    <row r="63" spans="1:28" s="12" customFormat="1" ht="24.95" customHeight="1" thickBot="1">
      <c r="A63" s="9"/>
      <c r="B63" s="2"/>
      <c r="C63" s="93"/>
      <c r="D63" s="13"/>
      <c r="E63" s="10">
        <v>42491</v>
      </c>
      <c r="F63" s="11" t="s">
        <v>4</v>
      </c>
      <c r="G63" s="11" t="s">
        <v>4</v>
      </c>
      <c r="H63" s="11" t="s">
        <v>4</v>
      </c>
      <c r="I63" s="11" t="s">
        <v>4</v>
      </c>
      <c r="J63" s="11" t="s">
        <v>4</v>
      </c>
      <c r="K63" s="11" t="s">
        <v>4</v>
      </c>
      <c r="L63" s="11" t="s">
        <v>4</v>
      </c>
      <c r="M63" s="11" t="s">
        <v>4</v>
      </c>
      <c r="N63" s="11" t="s">
        <v>4</v>
      </c>
      <c r="O63" s="11" t="s">
        <v>4</v>
      </c>
      <c r="P63" s="11" t="s">
        <v>4</v>
      </c>
      <c r="Q63" s="11" t="s">
        <v>4</v>
      </c>
      <c r="R63" s="11" t="s">
        <v>4</v>
      </c>
      <c r="S63" s="11" t="s">
        <v>4</v>
      </c>
      <c r="T63" s="11" t="s">
        <v>4</v>
      </c>
      <c r="U63" s="11" t="s">
        <v>4</v>
      </c>
      <c r="V63" s="11" t="s">
        <v>4</v>
      </c>
      <c r="W63" s="11" t="s">
        <v>4</v>
      </c>
      <c r="X63" s="11" t="s">
        <v>4</v>
      </c>
      <c r="Y63" s="11" t="s">
        <v>4</v>
      </c>
      <c r="Z63" s="123" t="s">
        <v>4</v>
      </c>
      <c r="AA63" s="123" t="s">
        <v>4</v>
      </c>
      <c r="AB63" s="10">
        <f t="shared" si="2"/>
        <v>42522</v>
      </c>
    </row>
    <row r="64" spans="1:28" s="19" customFormat="1" ht="24.95" customHeight="1">
      <c r="A64" s="13"/>
      <c r="B64" s="2"/>
      <c r="C64" s="14" t="s">
        <v>59</v>
      </c>
      <c r="D64" s="15"/>
      <c r="E64" s="18"/>
      <c r="F64" s="17">
        <v>333411.76999999722</v>
      </c>
      <c r="G64" s="17">
        <v>333556.37999999721</v>
      </c>
      <c r="H64" s="17">
        <v>333605.54999999719</v>
      </c>
      <c r="I64" s="17">
        <v>333661.69999999722</v>
      </c>
      <c r="J64" s="17">
        <v>332742.99999999721</v>
      </c>
      <c r="K64" s="17">
        <v>319969.50999999722</v>
      </c>
      <c r="L64" s="17">
        <v>320061.09999999724</v>
      </c>
      <c r="M64" s="17">
        <v>320349.92999999726</v>
      </c>
      <c r="N64" s="17">
        <v>320468.38999999728</v>
      </c>
      <c r="O64" s="17">
        <v>320688.51999999728</v>
      </c>
      <c r="P64" s="17">
        <v>318228.00999999733</v>
      </c>
      <c r="Q64" s="17">
        <v>318366.28999999736</v>
      </c>
      <c r="R64" s="17">
        <v>320530.40999999736</v>
      </c>
      <c r="S64" s="17">
        <v>320685.59999999736</v>
      </c>
      <c r="T64" s="17">
        <v>178332.78999999736</v>
      </c>
      <c r="U64" s="17">
        <v>178424.55999999735</v>
      </c>
      <c r="V64" s="17">
        <v>177164.77999999732</v>
      </c>
      <c r="W64" s="17">
        <v>177731.31999999733</v>
      </c>
      <c r="X64" s="17">
        <v>171009.59999999733</v>
      </c>
      <c r="Y64" s="17">
        <v>171074.10999999734</v>
      </c>
      <c r="Z64" s="17">
        <v>2620360.0299999975</v>
      </c>
      <c r="AA64" s="17">
        <v>301432.09999999776</v>
      </c>
      <c r="AB64" s="18">
        <f>+F64</f>
        <v>333411.76999999722</v>
      </c>
    </row>
    <row r="65" spans="1:28" s="19" customFormat="1" ht="24.95" customHeight="1" thickBot="1">
      <c r="A65" s="13"/>
      <c r="B65" s="2"/>
      <c r="C65" s="20" t="s">
        <v>60</v>
      </c>
      <c r="D65" s="21"/>
      <c r="E65" s="24">
        <v>333411.76999999722</v>
      </c>
      <c r="F65" s="23">
        <v>333556.37999999721</v>
      </c>
      <c r="G65" s="23">
        <v>333605.54999999719</v>
      </c>
      <c r="H65" s="23">
        <v>333661.69999999722</v>
      </c>
      <c r="I65" s="23">
        <v>332742.99999999721</v>
      </c>
      <c r="J65" s="23">
        <v>319969.50999999722</v>
      </c>
      <c r="K65" s="23">
        <v>320061.09999999724</v>
      </c>
      <c r="L65" s="23">
        <v>320349.92999999726</v>
      </c>
      <c r="M65" s="23">
        <v>320468.38999999728</v>
      </c>
      <c r="N65" s="23">
        <v>320688.51999999728</v>
      </c>
      <c r="O65" s="23">
        <v>318228.00999999733</v>
      </c>
      <c r="P65" s="23">
        <v>318366.28999999736</v>
      </c>
      <c r="Q65" s="23">
        <v>320530.40999999736</v>
      </c>
      <c r="R65" s="23">
        <v>320685.59999999736</v>
      </c>
      <c r="S65" s="23">
        <v>178332.78999999736</v>
      </c>
      <c r="T65" s="23">
        <v>178424.55999999735</v>
      </c>
      <c r="U65" s="23">
        <v>177164.77999999732</v>
      </c>
      <c r="V65" s="23">
        <v>177731.31999999733</v>
      </c>
      <c r="W65" s="23">
        <v>171009.59999999733</v>
      </c>
      <c r="X65" s="23">
        <v>171074.10999999734</v>
      </c>
      <c r="Y65" s="23">
        <v>2620360.0299999975</v>
      </c>
      <c r="Z65" s="124">
        <v>301432.09999999776</v>
      </c>
      <c r="AA65" s="124">
        <v>301947.66999999777</v>
      </c>
      <c r="AB65" s="24">
        <f t="shared" ref="AB65" si="3">+AB64+AB67-AB71</f>
        <v>301947.6699999976</v>
      </c>
    </row>
    <row r="66" spans="1:28" s="6" customFormat="1" ht="24.95" customHeight="1" thickBot="1">
      <c r="A66" s="1"/>
      <c r="B66" s="2"/>
      <c r="C66" s="43"/>
      <c r="D66" s="43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128"/>
      <c r="AA66" s="128"/>
      <c r="AB66" s="94"/>
    </row>
    <row r="67" spans="1:28" s="19" customFormat="1" ht="24.95" customHeight="1">
      <c r="A67" s="13"/>
      <c r="B67" s="2"/>
      <c r="C67" s="47" t="s">
        <v>61</v>
      </c>
      <c r="D67" s="48"/>
      <c r="E67" s="49"/>
      <c r="F67" s="50">
        <v>144.61000000000001</v>
      </c>
      <c r="G67" s="50">
        <v>49.17</v>
      </c>
      <c r="H67" s="50">
        <v>56.15</v>
      </c>
      <c r="I67" s="50">
        <v>399.73</v>
      </c>
      <c r="J67" s="50">
        <v>91.51</v>
      </c>
      <c r="K67" s="50">
        <v>91.59</v>
      </c>
      <c r="L67" s="50">
        <v>288.83</v>
      </c>
      <c r="M67" s="50">
        <v>118.46</v>
      </c>
      <c r="N67" s="50">
        <v>220.13</v>
      </c>
      <c r="O67" s="50">
        <v>129.65</v>
      </c>
      <c r="P67" s="50">
        <v>138.28</v>
      </c>
      <c r="Q67" s="50">
        <v>2164.12</v>
      </c>
      <c r="R67" s="50">
        <v>155.19</v>
      </c>
      <c r="S67" s="50">
        <v>312.08</v>
      </c>
      <c r="T67" s="50">
        <v>91.77</v>
      </c>
      <c r="U67" s="50">
        <v>110.86</v>
      </c>
      <c r="V67" s="50">
        <v>566.54</v>
      </c>
      <c r="W67" s="50">
        <v>104.81</v>
      </c>
      <c r="X67" s="50">
        <v>64.510000000000005</v>
      </c>
      <c r="Y67" s="50">
        <v>2449285.92</v>
      </c>
      <c r="Z67" s="129">
        <v>100.18</v>
      </c>
      <c r="AA67" s="129">
        <v>3360.34</v>
      </c>
      <c r="AB67" s="49">
        <f>SUM(AB68:AB69)</f>
        <v>2458044.4300000002</v>
      </c>
    </row>
    <row r="68" spans="1:28" s="12" customFormat="1" ht="24.95" customHeight="1">
      <c r="A68" s="9"/>
      <c r="B68" s="2"/>
      <c r="C68" s="51" t="s">
        <v>62</v>
      </c>
      <c r="D68" s="52"/>
      <c r="E68" s="53"/>
      <c r="F68" s="54">
        <v>144.61000000000001</v>
      </c>
      <c r="G68" s="54">
        <v>49.17</v>
      </c>
      <c r="H68" s="54">
        <v>56.15</v>
      </c>
      <c r="I68" s="54">
        <v>399.73</v>
      </c>
      <c r="J68" s="54">
        <v>91.51</v>
      </c>
      <c r="K68" s="54">
        <v>91.59</v>
      </c>
      <c r="L68" s="54">
        <v>288.83</v>
      </c>
      <c r="M68" s="54">
        <v>118.46</v>
      </c>
      <c r="N68" s="54">
        <v>220.13</v>
      </c>
      <c r="O68" s="54">
        <v>129.65</v>
      </c>
      <c r="P68" s="54">
        <v>138.28</v>
      </c>
      <c r="Q68" s="54">
        <v>2164.12</v>
      </c>
      <c r="R68" s="54">
        <v>155.19</v>
      </c>
      <c r="S68" s="54">
        <v>312.08</v>
      </c>
      <c r="T68" s="54">
        <v>91.77</v>
      </c>
      <c r="U68" s="54">
        <v>110.86</v>
      </c>
      <c r="V68" s="54">
        <v>566.54</v>
      </c>
      <c r="W68" s="54">
        <v>104.81</v>
      </c>
      <c r="X68" s="54">
        <v>64.510000000000005</v>
      </c>
      <c r="Y68" s="54">
        <v>63.92</v>
      </c>
      <c r="Z68" s="130">
        <v>100.18</v>
      </c>
      <c r="AA68" s="130">
        <v>3360.34</v>
      </c>
      <c r="AB68" s="85">
        <f>SUM(F68:$AA$68)</f>
        <v>8822.4300000000021</v>
      </c>
    </row>
    <row r="69" spans="1:28" s="12" customFormat="1" ht="24.95" customHeight="1" thickBot="1">
      <c r="A69" s="9"/>
      <c r="B69" s="2"/>
      <c r="C69" s="63" t="s">
        <v>63</v>
      </c>
      <c r="D69" s="64"/>
      <c r="E69" s="65"/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2449222</v>
      </c>
      <c r="Z69" s="132">
        <v>0</v>
      </c>
      <c r="AA69" s="132">
        <v>0</v>
      </c>
      <c r="AB69" s="95">
        <f>SUM(F69:$AA$69)</f>
        <v>2449222</v>
      </c>
    </row>
    <row r="70" spans="1:28" s="31" customFormat="1" ht="24.95" customHeight="1" thickBot="1">
      <c r="A70" s="5"/>
      <c r="B70" s="2"/>
      <c r="C70" s="26"/>
      <c r="D70" s="27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30"/>
      <c r="AA70" s="30"/>
      <c r="AB70" s="96"/>
    </row>
    <row r="71" spans="1:28" s="19" customFormat="1" ht="24.95" customHeight="1" thickBot="1">
      <c r="A71" s="13"/>
      <c r="B71" s="2"/>
      <c r="C71" s="78" t="s">
        <v>39</v>
      </c>
      <c r="D71" s="79"/>
      <c r="E71" s="80"/>
      <c r="F71" s="81">
        <v>0</v>
      </c>
      <c r="G71" s="81">
        <v>0</v>
      </c>
      <c r="H71" s="81">
        <v>0</v>
      </c>
      <c r="I71" s="81">
        <v>1318.43</v>
      </c>
      <c r="J71" s="81">
        <v>12865</v>
      </c>
      <c r="K71" s="81">
        <v>0</v>
      </c>
      <c r="L71" s="81">
        <v>0</v>
      </c>
      <c r="M71" s="81">
        <v>0</v>
      </c>
      <c r="N71" s="81">
        <v>0</v>
      </c>
      <c r="O71" s="81">
        <v>2590.16</v>
      </c>
      <c r="P71" s="81">
        <v>0</v>
      </c>
      <c r="Q71" s="81">
        <v>0</v>
      </c>
      <c r="R71" s="81">
        <v>0</v>
      </c>
      <c r="S71" s="81">
        <v>142664.89000000001</v>
      </c>
      <c r="T71" s="81">
        <v>0</v>
      </c>
      <c r="U71" s="81">
        <v>1370.64</v>
      </c>
      <c r="V71" s="81">
        <v>0</v>
      </c>
      <c r="W71" s="81">
        <v>6826.53</v>
      </c>
      <c r="X71" s="81">
        <v>0</v>
      </c>
      <c r="Y71" s="81">
        <v>0</v>
      </c>
      <c r="Z71" s="134">
        <v>2319028.11</v>
      </c>
      <c r="AA71" s="134">
        <v>2844.77</v>
      </c>
      <c r="AB71" s="80">
        <f t="shared" ref="AB71" si="4">+AB73</f>
        <v>2489508.5299999998</v>
      </c>
    </row>
    <row r="72" spans="1:28" s="31" customFormat="1" ht="24.95" customHeight="1" thickBot="1">
      <c r="A72" s="5"/>
      <c r="B72" s="2"/>
      <c r="C72" s="26"/>
      <c r="D72" s="2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0"/>
      <c r="AA72" s="30"/>
      <c r="AB72" s="96"/>
    </row>
    <row r="73" spans="1:28" s="19" customFormat="1" ht="24.95" customHeight="1">
      <c r="A73" s="13"/>
      <c r="B73" s="2"/>
      <c r="C73" s="47" t="s">
        <v>64</v>
      </c>
      <c r="D73" s="48"/>
      <c r="E73" s="49"/>
      <c r="F73" s="50">
        <v>0</v>
      </c>
      <c r="G73" s="50">
        <v>0</v>
      </c>
      <c r="H73" s="50">
        <v>0</v>
      </c>
      <c r="I73" s="50">
        <v>1318.43</v>
      </c>
      <c r="J73" s="50">
        <v>12865</v>
      </c>
      <c r="K73" s="50">
        <v>0</v>
      </c>
      <c r="L73" s="50">
        <v>0</v>
      </c>
      <c r="M73" s="50">
        <v>0</v>
      </c>
      <c r="N73" s="50">
        <v>0</v>
      </c>
      <c r="O73" s="50">
        <v>2590.16</v>
      </c>
      <c r="P73" s="50">
        <v>0</v>
      </c>
      <c r="Q73" s="50">
        <v>0</v>
      </c>
      <c r="R73" s="50">
        <v>0</v>
      </c>
      <c r="S73" s="50">
        <v>142664.89000000001</v>
      </c>
      <c r="T73" s="50">
        <v>0</v>
      </c>
      <c r="U73" s="50">
        <v>1370.64</v>
      </c>
      <c r="V73" s="50">
        <v>0</v>
      </c>
      <c r="W73" s="50">
        <v>6826.53</v>
      </c>
      <c r="X73" s="50">
        <v>0</v>
      </c>
      <c r="Y73" s="50">
        <v>0</v>
      </c>
      <c r="Z73" s="129">
        <v>2319028.11</v>
      </c>
      <c r="AA73" s="129">
        <v>2844.77</v>
      </c>
      <c r="AB73" s="49">
        <f>SUM(AB74:AB76)</f>
        <v>2489508.5299999998</v>
      </c>
    </row>
    <row r="74" spans="1:28" s="12" customFormat="1" ht="24.95" customHeight="1">
      <c r="A74" s="9"/>
      <c r="B74" s="2">
        <v>311</v>
      </c>
      <c r="C74" s="83" t="s">
        <v>65</v>
      </c>
      <c r="D74" s="84"/>
      <c r="E74" s="85"/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2590.16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1370.64</v>
      </c>
      <c r="V74" s="45">
        <v>0</v>
      </c>
      <c r="W74" s="45">
        <v>6826.53</v>
      </c>
      <c r="X74" s="45">
        <v>0</v>
      </c>
      <c r="Y74" s="45">
        <v>0</v>
      </c>
      <c r="Z74" s="128">
        <v>2319028.11</v>
      </c>
      <c r="AA74" s="128">
        <v>0</v>
      </c>
      <c r="AB74" s="85">
        <f>SUM(F74:$AA$74)</f>
        <v>2329815.44</v>
      </c>
    </row>
    <row r="75" spans="1:28" s="12" customFormat="1" ht="24.95" customHeight="1">
      <c r="A75" s="9"/>
      <c r="B75" s="2">
        <v>312</v>
      </c>
      <c r="C75" s="83" t="s">
        <v>66</v>
      </c>
      <c r="D75" s="84"/>
      <c r="E75" s="85"/>
      <c r="F75" s="45">
        <v>0</v>
      </c>
      <c r="G75" s="45">
        <v>0</v>
      </c>
      <c r="H75" s="45">
        <v>0</v>
      </c>
      <c r="I75" s="45">
        <v>1318.43</v>
      </c>
      <c r="J75" s="45">
        <v>12865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142664.89000000001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128">
        <v>0</v>
      </c>
      <c r="AA75" s="128">
        <v>2844.77</v>
      </c>
      <c r="AB75" s="85">
        <f>SUM(F75:$AA$75)</f>
        <v>159693.09</v>
      </c>
    </row>
    <row r="76" spans="1:28" s="12" customFormat="1" ht="24.95" customHeight="1" thickBot="1">
      <c r="A76" s="9"/>
      <c r="B76" s="2">
        <v>312</v>
      </c>
      <c r="C76" s="97" t="s">
        <v>67</v>
      </c>
      <c r="D76" s="98"/>
      <c r="E76" s="95"/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138">
        <v>0</v>
      </c>
      <c r="AA76" s="138">
        <v>0</v>
      </c>
      <c r="AB76" s="95">
        <f>SUM(F76:$AA$76)</f>
        <v>0</v>
      </c>
    </row>
    <row r="77" spans="1:28" ht="24.95" customHeight="1">
      <c r="A77" s="100"/>
      <c r="B77" s="2"/>
      <c r="C77" s="101">
        <v>42527.590688425924</v>
      </c>
      <c r="D77" s="102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s="12" customFormat="1" ht="20.100000000000001" customHeight="1">
      <c r="A78" s="9"/>
      <c r="B78" s="2"/>
      <c r="C78" s="106"/>
      <c r="D78" s="107"/>
      <c r="E78" s="103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</row>
    <row r="79" spans="1:28" ht="18.75">
      <c r="A79" s="100"/>
      <c r="B79" s="2"/>
      <c r="C79" s="108"/>
      <c r="D79" s="109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8.75">
      <c r="A80" s="100"/>
      <c r="B80" s="2"/>
      <c r="C80" s="108"/>
      <c r="D80" s="109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8.75">
      <c r="A81" s="100"/>
      <c r="B81" s="2"/>
      <c r="C81" s="108"/>
      <c r="D81" s="109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8.75">
      <c r="A82" s="100"/>
      <c r="B82" s="2"/>
      <c r="C82" s="108"/>
      <c r="D82" s="109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8.75">
      <c r="A83" s="100"/>
      <c r="B83" s="2"/>
      <c r="C83" s="108"/>
      <c r="D83" s="109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8.75">
      <c r="A84" s="100"/>
      <c r="B84" s="2"/>
      <c r="C84" s="108"/>
      <c r="D84" s="109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8.75">
      <c r="A85" s="100"/>
      <c r="B85" s="2"/>
      <c r="C85" s="108"/>
      <c r="D85" s="109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8.75"/>
    <row r="87" spans="1:28" ht="18.75"/>
    <row r="88" spans="1:28" ht="18.75"/>
    <row r="89" spans="1:28" ht="18.75"/>
    <row r="90" spans="1:28" ht="18.75">
      <c r="C90" s="114"/>
      <c r="D90" s="19"/>
    </row>
    <row r="91" spans="1:28" ht="18.75">
      <c r="C91" s="114"/>
      <c r="D91" s="19"/>
    </row>
    <row r="92" spans="1:28" ht="18.75">
      <c r="C92" s="114"/>
      <c r="D92" s="19"/>
    </row>
    <row r="93" spans="1:28" ht="18.75">
      <c r="C93" s="114"/>
      <c r="D93" s="19"/>
    </row>
    <row r="94" spans="1:28" ht="18.75">
      <c r="C94" s="114"/>
      <c r="D94" s="19"/>
    </row>
    <row r="95" spans="1:28" ht="18.75">
      <c r="C95" s="114"/>
      <c r="D95" s="19"/>
    </row>
    <row r="96" spans="1:28" ht="18.75">
      <c r="C96" s="114"/>
      <c r="D96" s="19"/>
    </row>
    <row r="97" spans="3:4" ht="18.75">
      <c r="C97" s="114"/>
      <c r="D97" s="19"/>
    </row>
    <row r="98" spans="3:4" ht="18.75">
      <c r="C98" s="114"/>
      <c r="D98" s="19"/>
    </row>
    <row r="99" spans="3:4" ht="18.75">
      <c r="C99" s="114"/>
      <c r="D99" s="19"/>
    </row>
    <row r="100" spans="3:4" ht="18.75">
      <c r="C100" s="114"/>
      <c r="D100" s="19"/>
    </row>
    <row r="101" spans="3:4" ht="18.75">
      <c r="C101" s="114"/>
      <c r="D101" s="19"/>
    </row>
    <row r="102" spans="3:4" ht="18.75">
      <c r="C102" s="114"/>
      <c r="D102" s="19"/>
    </row>
    <row r="103" spans="3:4" ht="18.75">
      <c r="C103" s="114"/>
      <c r="D103" s="19"/>
    </row>
    <row r="104" spans="3:4" ht="18.75">
      <c r="C104" s="114"/>
      <c r="D104" s="19"/>
    </row>
    <row r="105" spans="3:4" ht="18.75">
      <c r="C105" s="114"/>
      <c r="D105" s="19"/>
    </row>
    <row r="106" spans="3:4" ht="18.75">
      <c r="C106" s="114"/>
      <c r="D106" s="19"/>
    </row>
    <row r="107" spans="3:4" ht="18.75">
      <c r="C107" s="114"/>
      <c r="D107" s="19"/>
    </row>
    <row r="108" spans="3:4" ht="18.75">
      <c r="C108" s="114"/>
      <c r="D108" s="19"/>
    </row>
    <row r="109" spans="3:4" ht="18.75">
      <c r="C109" s="114"/>
      <c r="D109" s="19"/>
    </row>
    <row r="110" spans="3:4" ht="18.75">
      <c r="C110" s="114"/>
      <c r="D110" s="19"/>
    </row>
    <row r="111" spans="3:4" ht="18.75">
      <c r="C111" s="114"/>
      <c r="D111" s="19"/>
    </row>
    <row r="112" spans="3:4" ht="18.75">
      <c r="C112" s="114"/>
      <c r="D112" s="19"/>
    </row>
    <row r="113" ht="18.75"/>
  </sheetData>
  <autoFilter ref="A1:A113">
    <filterColumn colId="0"/>
  </autoFilter>
  <mergeCells count="5">
    <mergeCell ref="C1:D1"/>
    <mergeCell ref="C2:D2"/>
    <mergeCell ref="C3:D3"/>
    <mergeCell ref="C61:D61"/>
    <mergeCell ref="C62:D62"/>
  </mergeCells>
  <pageMargins left="0.19685039370078741" right="0.19685039370078741" top="0" bottom="0" header="0" footer="0"/>
  <pageSetup paperSize="8" scale="4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2016-06-06T17:05:32Z</dcterms:created>
  <dcterms:modified xsi:type="dcterms:W3CDTF">2016-07-05T17:40:31Z</dcterms:modified>
</cp:coreProperties>
</file>