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<sst xmlns="http://schemas.openxmlformats.org/spreadsheetml/2006/main" count="105" uniqueCount="103">
  <si>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</si>
  <si>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</si>
  <si>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</si>
  <si>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</si>
  <si>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</si>
  <si>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</si>
  <si>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</si>
  <si>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</si>
  <si>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</si>
  <si>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</si>
  <si>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</si>
  <si>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</si>
  <si>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</si>
  <si>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</si>
  <si>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</si>
  <si>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</si>
  <si>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</si>
  <si>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</si>
  <si>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</si>
  <si>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</si>
  <si>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</si>
  <si>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</si>
  <si>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</si>
  <si>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</si>
  <si>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</si>
  <si>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</si>
  <si>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</si>
  <si>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</si>
  <si>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</si>
  <si>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</si>
  <si>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</si>
  <si>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</si>
  <si>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</si>
  <si>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</si>
  <si>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</si>
  <si>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</si>
  <si>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</si>
  <si>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</si>
  <si>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</si>
  <si>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</si>
  <si>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</si>
  <si>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</si>
  <si>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</si>
  <si>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</si>
  <si>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</si>
  <si>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</si>
  <si>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</si>
  <si>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</si>
  <si>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</si>
  <si>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</si>
  <si>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</si>
  <si>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</si>
  <si>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</si>
  <si>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</si>
  <si>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</si>
  <si>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</si>
  <si>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</si>
  <si>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</si>
  <si>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</si>
  <si>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</si>
  <si>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</si>
  <si>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</si>
  <si>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</si>
  <si>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</si>
  <si>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</si>
  <si>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</si>
  <si>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</si>
  <si>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</si>
  <si>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</si>
  <si>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</si>
  <si>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</si>
  <si>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</si>
  <si>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</si>
  <si>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</si>
  <si>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</si>
  <si>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</si>
  <si>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</si>
  <si>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</si>
  <si>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</si>
  <si>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</si>
  <si>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</si>
  <si>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</si>
  <si>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</si>
  <si>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</si>
  <si>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</si>
  <si>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</si>
  <si>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</si>
  <si>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</si>
  <si>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</si>
  <si>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</si>
  <si>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</si>
  <si>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</si>
  <si>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</si>
  <si>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</si>
  <si>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</si>
  <si>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</si>
  <si>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</si>
  <si>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</si>
  <si>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</si>
  <si>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</si>
  <si>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</si>
  <si>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</si>
  <si>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31/07/16 - VENCIMENTO 08/08/16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</si>
</sst>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213479</v>
      </c>
      <c r="C7" s="10">
        <f>C8+C20+C24</f>
        <v>142799</v>
      </c>
      <c r="D7" s="10">
        <f>D8+D20+D24</f>
        <v>169993</v>
      </c>
      <c r="E7" s="10">
        <f>E8+E20+E24</f>
        <v>29280</v>
      </c>
      <c r="F7" s="10">
        <f aca="true" t="shared" si="0" ref="F7:M7">F8+F20+F24</f>
        <v>137757</v>
      </c>
      <c r="G7" s="10">
        <f t="shared" si="0"/>
        <v>204473</v>
      </c>
      <c r="H7" s="10">
        <f t="shared" si="0"/>
        <v>182961</v>
      </c>
      <c r="I7" s="10">
        <f t="shared" si="0"/>
        <v>195287</v>
      </c>
      <c r="J7" s="10">
        <f t="shared" si="0"/>
        <v>140304</v>
      </c>
      <c r="K7" s="10">
        <f t="shared" si="0"/>
        <v>183416</v>
      </c>
      <c r="L7" s="10">
        <f t="shared" si="0"/>
        <v>62075</v>
      </c>
      <c r="M7" s="10">
        <f t="shared" si="0"/>
        <v>32534</v>
      </c>
      <c r="N7" s="10">
        <f>+N8+N20+N24</f>
        <v>1694358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107531</v>
      </c>
      <c r="C8" s="12">
        <f>+C9+C12+C16</f>
        <v>74570</v>
      </c>
      <c r="D8" s="12">
        <f>+D9+D12+D16</f>
        <v>92749</v>
      </c>
      <c r="E8" s="12">
        <f>+E9+E12+E16</f>
        <v>14864</v>
      </c>
      <c r="F8" s="12">
        <f aca="true" t="shared" si="1" ref="F8:M8">+F9+F12+F16</f>
        <v>71904</v>
      </c>
      <c r="G8" s="12">
        <f t="shared" si="1"/>
        <v>109950</v>
      </c>
      <c r="H8" s="12">
        <f t="shared" si="1"/>
        <v>97580</v>
      </c>
      <c r="I8" s="12">
        <f t="shared" si="1"/>
        <v>104658</v>
      </c>
      <c r="J8" s="12">
        <f t="shared" si="1"/>
        <v>76925</v>
      </c>
      <c r="K8" s="12">
        <f t="shared" si="1"/>
        <v>96520</v>
      </c>
      <c r="L8" s="12">
        <f t="shared" si="1"/>
        <v>35387</v>
      </c>
      <c r="M8" s="12">
        <f t="shared" si="1"/>
        <v>19364</v>
      </c>
      <c r="N8" s="12">
        <f>SUM(B8:M8)</f>
        <v>902002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15883</v>
      </c>
      <c r="C9" s="14">
        <v>13614</v>
      </c>
      <c r="D9" s="14">
        <v>11951</v>
      </c>
      <c r="E9" s="14">
        <v>1467</v>
      </c>
      <c r="F9" s="14">
        <v>10083</v>
      </c>
      <c r="G9" s="14">
        <v>17348</v>
      </c>
      <c r="H9" s="14">
        <v>19061</v>
      </c>
      <c r="I9" s="14">
        <v>11524</v>
      </c>
      <c r="J9" s="14">
        <v>13374</v>
      </c>
      <c r="K9" s="14">
        <v>11509</v>
      </c>
      <c r="L9" s="14">
        <v>5952</v>
      </c>
      <c r="M9" s="14">
        <v>2857</v>
      </c>
      <c r="N9" s="12">
        <f aca="true" t="shared" si="2" ref="N9:N19">SUM(B9:M9)</f>
        <v>134623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15883</v>
      </c>
      <c r="C10" s="14">
        <f>+C9-C11</f>
        <v>13614</v>
      </c>
      <c r="D10" s="14">
        <f>+D9-D11</f>
        <v>11951</v>
      </c>
      <c r="E10" s="14">
        <f>+E9-E11</f>
        <v>1467</v>
      </c>
      <c r="F10" s="14">
        <f aca="true" t="shared" si="3" ref="F10:M10">+F9-F11</f>
        <v>10083</v>
      </c>
      <c r="G10" s="14">
        <f t="shared" si="3"/>
        <v>17348</v>
      </c>
      <c r="H10" s="14">
        <f t="shared" si="3"/>
        <v>19061</v>
      </c>
      <c r="I10" s="14">
        <f t="shared" si="3"/>
        <v>11524</v>
      </c>
      <c r="J10" s="14">
        <f t="shared" si="3"/>
        <v>13374</v>
      </c>
      <c r="K10" s="14">
        <f t="shared" si="3"/>
        <v>11509</v>
      </c>
      <c r="L10" s="14">
        <f t="shared" si="3"/>
        <v>5952</v>
      </c>
      <c r="M10" s="14">
        <f t="shared" si="3"/>
        <v>2857</v>
      </c>
      <c r="N10" s="12">
        <f t="shared" si="2"/>
        <v>134623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78347</v>
      </c>
      <c r="C12" s="14">
        <f>C13+C14+C15</f>
        <v>53188</v>
      </c>
      <c r="D12" s="14">
        <f>D13+D14+D15</f>
        <v>70770</v>
      </c>
      <c r="E12" s="14">
        <f>E13+E14+E15</f>
        <v>11634</v>
      </c>
      <c r="F12" s="14">
        <f aca="true" t="shared" si="4" ref="F12:M12">F13+F14+F15</f>
        <v>53124</v>
      </c>
      <c r="G12" s="14">
        <f t="shared" si="4"/>
        <v>80017</v>
      </c>
      <c r="H12" s="14">
        <f t="shared" si="4"/>
        <v>68274</v>
      </c>
      <c r="I12" s="14">
        <f t="shared" si="4"/>
        <v>80524</v>
      </c>
      <c r="J12" s="14">
        <f t="shared" si="4"/>
        <v>54822</v>
      </c>
      <c r="K12" s="14">
        <f t="shared" si="4"/>
        <v>71904</v>
      </c>
      <c r="L12" s="14">
        <f t="shared" si="4"/>
        <v>25869</v>
      </c>
      <c r="M12" s="14">
        <f t="shared" si="4"/>
        <v>14796</v>
      </c>
      <c r="N12" s="12">
        <f t="shared" si="2"/>
        <v>663269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38355</v>
      </c>
      <c r="C13" s="14">
        <v>27747</v>
      </c>
      <c r="D13" s="14">
        <v>34245</v>
      </c>
      <c r="E13" s="14">
        <v>5663</v>
      </c>
      <c r="F13" s="14">
        <v>26270</v>
      </c>
      <c r="G13" s="14">
        <v>39878</v>
      </c>
      <c r="H13" s="14">
        <v>35130</v>
      </c>
      <c r="I13" s="14">
        <v>40867</v>
      </c>
      <c r="J13" s="14">
        <v>26274</v>
      </c>
      <c r="K13" s="14">
        <v>33813</v>
      </c>
      <c r="L13" s="14">
        <v>11865</v>
      </c>
      <c r="M13" s="14">
        <v>6642</v>
      </c>
      <c r="N13" s="12">
        <f t="shared" si="2"/>
        <v>326749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39182</v>
      </c>
      <c r="C14" s="14">
        <v>24605</v>
      </c>
      <c r="D14" s="14">
        <v>35848</v>
      </c>
      <c r="E14" s="14">
        <v>5794</v>
      </c>
      <c r="F14" s="14">
        <v>26121</v>
      </c>
      <c r="G14" s="14">
        <v>38568</v>
      </c>
      <c r="H14" s="14">
        <v>32156</v>
      </c>
      <c r="I14" s="14">
        <v>39028</v>
      </c>
      <c r="J14" s="14">
        <v>27923</v>
      </c>
      <c r="K14" s="14">
        <v>37432</v>
      </c>
      <c r="L14" s="14">
        <v>13641</v>
      </c>
      <c r="M14" s="14">
        <v>7988</v>
      </c>
      <c r="N14" s="12">
        <f t="shared" si="2"/>
        <v>328286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810</v>
      </c>
      <c r="C15" s="14">
        <v>836</v>
      </c>
      <c r="D15" s="14">
        <v>677</v>
      </c>
      <c r="E15" s="14">
        <v>177</v>
      </c>
      <c r="F15" s="14">
        <v>733</v>
      </c>
      <c r="G15" s="14">
        <v>1571</v>
      </c>
      <c r="H15" s="14">
        <v>988</v>
      </c>
      <c r="I15" s="14">
        <v>629</v>
      </c>
      <c r="J15" s="14">
        <v>625</v>
      </c>
      <c r="K15" s="14">
        <v>659</v>
      </c>
      <c r="L15" s="14">
        <v>363</v>
      </c>
      <c r="M15" s="14">
        <v>166</v>
      </c>
      <c r="N15" s="12">
        <f t="shared" si="2"/>
        <v>8234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13301</v>
      </c>
      <c r="C16" s="14">
        <f>C17+C18+C19</f>
        <v>7768</v>
      </c>
      <c r="D16" s="14">
        <f>D17+D18+D19</f>
        <v>10028</v>
      </c>
      <c r="E16" s="14">
        <f>E17+E18+E19</f>
        <v>1763</v>
      </c>
      <c r="F16" s="14">
        <f aca="true" t="shared" si="5" ref="F16:M16">F17+F18+F19</f>
        <v>8697</v>
      </c>
      <c r="G16" s="14">
        <f t="shared" si="5"/>
        <v>12585</v>
      </c>
      <c r="H16" s="14">
        <f t="shared" si="5"/>
        <v>10245</v>
      </c>
      <c r="I16" s="14">
        <f t="shared" si="5"/>
        <v>12610</v>
      </c>
      <c r="J16" s="14">
        <f t="shared" si="5"/>
        <v>8729</v>
      </c>
      <c r="K16" s="14">
        <f t="shared" si="5"/>
        <v>13107</v>
      </c>
      <c r="L16" s="14">
        <f t="shared" si="5"/>
        <v>3566</v>
      </c>
      <c r="M16" s="14">
        <f t="shared" si="5"/>
        <v>1711</v>
      </c>
      <c r="N16" s="12">
        <f t="shared" si="2"/>
        <v>104110</v>
      </c>
    </row>
    <row r="17" spans="1:25" ht="18.75" customHeight="1">
      <c r="A17" s="15" t="s">
        <v>16</v>
      </c>
      <c r="B17" s="14">
        <v>8326</v>
      </c>
      <c r="C17" s="14">
        <v>5243</v>
      </c>
      <c r="D17" s="14">
        <v>5702</v>
      </c>
      <c r="E17" s="14">
        <v>1093</v>
      </c>
      <c r="F17" s="14">
        <v>5422</v>
      </c>
      <c r="G17" s="14">
        <v>7823</v>
      </c>
      <c r="H17" s="14">
        <v>6456</v>
      </c>
      <c r="I17" s="14">
        <v>7784</v>
      </c>
      <c r="J17" s="14">
        <v>5311</v>
      </c>
      <c r="K17" s="14">
        <v>7625</v>
      </c>
      <c r="L17" s="14">
        <v>2030</v>
      </c>
      <c r="M17" s="14">
        <v>891</v>
      </c>
      <c r="N17" s="12">
        <f t="shared" si="2"/>
        <v>63706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4884</v>
      </c>
      <c r="C18" s="14">
        <v>2444</v>
      </c>
      <c r="D18" s="14">
        <v>4256</v>
      </c>
      <c r="E18" s="14">
        <v>652</v>
      </c>
      <c r="F18" s="14">
        <v>3187</v>
      </c>
      <c r="G18" s="14">
        <v>4620</v>
      </c>
      <c r="H18" s="14">
        <v>3694</v>
      </c>
      <c r="I18" s="14">
        <v>4758</v>
      </c>
      <c r="J18" s="14">
        <v>3349</v>
      </c>
      <c r="K18" s="14">
        <v>5428</v>
      </c>
      <c r="L18" s="14">
        <v>1515</v>
      </c>
      <c r="M18" s="14">
        <v>814</v>
      </c>
      <c r="N18" s="12">
        <f t="shared" si="2"/>
        <v>39601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91</v>
      </c>
      <c r="C19" s="14">
        <v>81</v>
      </c>
      <c r="D19" s="14">
        <v>70</v>
      </c>
      <c r="E19" s="14">
        <v>18</v>
      </c>
      <c r="F19" s="14">
        <v>88</v>
      </c>
      <c r="G19" s="14">
        <v>142</v>
      </c>
      <c r="H19" s="14">
        <v>95</v>
      </c>
      <c r="I19" s="14">
        <v>68</v>
      </c>
      <c r="J19" s="14">
        <v>69</v>
      </c>
      <c r="K19" s="14">
        <v>54</v>
      </c>
      <c r="L19" s="14">
        <v>21</v>
      </c>
      <c r="M19" s="14">
        <v>6</v>
      </c>
      <c r="N19" s="12">
        <f t="shared" si="2"/>
        <v>803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56556</v>
      </c>
      <c r="C20" s="18">
        <f>C21+C22+C23</f>
        <v>32325</v>
      </c>
      <c r="D20" s="18">
        <f>D21+D22+D23</f>
        <v>38460</v>
      </c>
      <c r="E20" s="18">
        <f>E21+E22+E23</f>
        <v>6626</v>
      </c>
      <c r="F20" s="18">
        <f aca="true" t="shared" si="6" ref="F20:M20">F21+F22+F23</f>
        <v>31264</v>
      </c>
      <c r="G20" s="18">
        <f t="shared" si="6"/>
        <v>44478</v>
      </c>
      <c r="H20" s="18">
        <f t="shared" si="6"/>
        <v>42700</v>
      </c>
      <c r="I20" s="18">
        <f t="shared" si="6"/>
        <v>52857</v>
      </c>
      <c r="J20" s="18">
        <f t="shared" si="6"/>
        <v>32431</v>
      </c>
      <c r="K20" s="18">
        <f t="shared" si="6"/>
        <v>54773</v>
      </c>
      <c r="L20" s="18">
        <f t="shared" si="6"/>
        <v>16897</v>
      </c>
      <c r="M20" s="18">
        <f t="shared" si="6"/>
        <v>8718</v>
      </c>
      <c r="N20" s="12">
        <f aca="true" t="shared" si="7" ref="N20:N26">SUM(B20:M20)</f>
        <v>418085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31174</v>
      </c>
      <c r="C21" s="14">
        <v>19812</v>
      </c>
      <c r="D21" s="14">
        <v>20800</v>
      </c>
      <c r="E21" s="14">
        <v>3684</v>
      </c>
      <c r="F21" s="14">
        <v>18046</v>
      </c>
      <c r="G21" s="14">
        <v>25400</v>
      </c>
      <c r="H21" s="14">
        <v>25776</v>
      </c>
      <c r="I21" s="14">
        <v>29737</v>
      </c>
      <c r="J21" s="14">
        <v>17602</v>
      </c>
      <c r="K21" s="14">
        <v>28383</v>
      </c>
      <c r="L21" s="14">
        <v>9099</v>
      </c>
      <c r="M21" s="14">
        <v>4612</v>
      </c>
      <c r="N21" s="12">
        <f t="shared" si="7"/>
        <v>234125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24974</v>
      </c>
      <c r="C22" s="14">
        <v>12172</v>
      </c>
      <c r="D22" s="14">
        <v>17432</v>
      </c>
      <c r="E22" s="14">
        <v>2862</v>
      </c>
      <c r="F22" s="14">
        <v>12883</v>
      </c>
      <c r="G22" s="14">
        <v>18489</v>
      </c>
      <c r="H22" s="14">
        <v>16543</v>
      </c>
      <c r="I22" s="14">
        <v>22779</v>
      </c>
      <c r="J22" s="14">
        <v>14550</v>
      </c>
      <c r="K22" s="14">
        <v>26013</v>
      </c>
      <c r="L22" s="14">
        <v>7635</v>
      </c>
      <c r="M22" s="14">
        <v>4039</v>
      </c>
      <c r="N22" s="12">
        <f t="shared" si="7"/>
        <v>180371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408</v>
      </c>
      <c r="C23" s="14">
        <v>341</v>
      </c>
      <c r="D23" s="14">
        <v>228</v>
      </c>
      <c r="E23" s="14">
        <v>80</v>
      </c>
      <c r="F23" s="14">
        <v>335</v>
      </c>
      <c r="G23" s="14">
        <v>589</v>
      </c>
      <c r="H23" s="14">
        <v>381</v>
      </c>
      <c r="I23" s="14">
        <v>341</v>
      </c>
      <c r="J23" s="14">
        <v>279</v>
      </c>
      <c r="K23" s="14">
        <v>377</v>
      </c>
      <c r="L23" s="14">
        <v>163</v>
      </c>
      <c r="M23" s="14">
        <v>67</v>
      </c>
      <c r="N23" s="12">
        <f t="shared" si="7"/>
        <v>3589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49392</v>
      </c>
      <c r="C24" s="14">
        <f>C25+C26</f>
        <v>35904</v>
      </c>
      <c r="D24" s="14">
        <f>D25+D26</f>
        <v>38784</v>
      </c>
      <c r="E24" s="14">
        <f>E25+E26</f>
        <v>7790</v>
      </c>
      <c r="F24" s="14">
        <f aca="true" t="shared" si="8" ref="F24:M24">F25+F26</f>
        <v>34589</v>
      </c>
      <c r="G24" s="14">
        <f t="shared" si="8"/>
        <v>50045</v>
      </c>
      <c r="H24" s="14">
        <f t="shared" si="8"/>
        <v>42681</v>
      </c>
      <c r="I24" s="14">
        <f t="shared" si="8"/>
        <v>37772</v>
      </c>
      <c r="J24" s="14">
        <f t="shared" si="8"/>
        <v>30948</v>
      </c>
      <c r="K24" s="14">
        <f t="shared" si="8"/>
        <v>32123</v>
      </c>
      <c r="L24" s="14">
        <f t="shared" si="8"/>
        <v>9791</v>
      </c>
      <c r="M24" s="14">
        <f t="shared" si="8"/>
        <v>4452</v>
      </c>
      <c r="N24" s="12">
        <f t="shared" si="7"/>
        <v>374271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39593</v>
      </c>
      <c r="C25" s="14">
        <v>29595</v>
      </c>
      <c r="D25" s="14">
        <v>31922</v>
      </c>
      <c r="E25" s="14">
        <v>6553</v>
      </c>
      <c r="F25" s="14">
        <v>28563</v>
      </c>
      <c r="G25" s="14">
        <v>41342</v>
      </c>
      <c r="H25" s="14">
        <v>35412</v>
      </c>
      <c r="I25" s="14">
        <v>29265</v>
      </c>
      <c r="J25" s="14">
        <v>25534</v>
      </c>
      <c r="K25" s="14">
        <v>25167</v>
      </c>
      <c r="L25" s="14">
        <v>7477</v>
      </c>
      <c r="M25" s="14">
        <v>3241</v>
      </c>
      <c r="N25" s="12">
        <f t="shared" si="7"/>
        <v>303664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9799</v>
      </c>
      <c r="C26" s="14">
        <v>6309</v>
      </c>
      <c r="D26" s="14">
        <v>6862</v>
      </c>
      <c r="E26" s="14">
        <v>1237</v>
      </c>
      <c r="F26" s="14">
        <v>6026</v>
      </c>
      <c r="G26" s="14">
        <v>8703</v>
      </c>
      <c r="H26" s="14">
        <v>7269</v>
      </c>
      <c r="I26" s="14">
        <v>8507</v>
      </c>
      <c r="J26" s="14">
        <v>5414</v>
      </c>
      <c r="K26" s="14">
        <v>6956</v>
      </c>
      <c r="L26" s="14">
        <v>2314</v>
      </c>
      <c r="M26" s="14">
        <v>1211</v>
      </c>
      <c r="N26" s="12">
        <f t="shared" si="7"/>
        <v>70607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435126.26259534</v>
      </c>
      <c r="C36" s="61">
        <f aca="true" t="shared" si="11" ref="C36:M36">C37+C38+C39+C40</f>
        <v>281564.4856</v>
      </c>
      <c r="D36" s="61">
        <f t="shared" si="11"/>
        <v>319369.10374965</v>
      </c>
      <c r="E36" s="61">
        <f t="shared" si="11"/>
        <v>74250.88275199999</v>
      </c>
      <c r="F36" s="61">
        <f t="shared" si="11"/>
        <v>293192.6308818501</v>
      </c>
      <c r="G36" s="61">
        <f t="shared" si="11"/>
        <v>345236.2242</v>
      </c>
      <c r="H36" s="61">
        <f t="shared" si="11"/>
        <v>361665.7849</v>
      </c>
      <c r="I36" s="61">
        <f t="shared" si="11"/>
        <v>376308.69368659996</v>
      </c>
      <c r="J36" s="61">
        <f t="shared" si="11"/>
        <v>304548.6844272</v>
      </c>
      <c r="K36" s="61">
        <f t="shared" si="11"/>
        <v>380558.37638016</v>
      </c>
      <c r="L36" s="61">
        <f t="shared" si="11"/>
        <v>153139.59851725</v>
      </c>
      <c r="M36" s="61">
        <f t="shared" si="11"/>
        <v>78702.34047104</v>
      </c>
      <c r="N36" s="61">
        <f>N37+N38+N39+N40</f>
        <v>3403663.06816109</v>
      </c>
    </row>
    <row r="37" spans="1:14" ht="18.75" customHeight="1">
      <c r="A37" s="58" t="s">
        <v>55</v>
      </c>
      <c r="B37" s="55">
        <f aca="true" t="shared" si="12" ref="B37:M37">B29*B7</f>
        <v>433191.5868</v>
      </c>
      <c r="C37" s="55">
        <f t="shared" si="12"/>
        <v>279943.1596</v>
      </c>
      <c r="D37" s="55">
        <f t="shared" si="12"/>
        <v>308503.2964</v>
      </c>
      <c r="E37" s="55">
        <f t="shared" si="12"/>
        <v>73788.52799999999</v>
      </c>
      <c r="F37" s="55">
        <f t="shared" si="12"/>
        <v>291907.08300000004</v>
      </c>
      <c r="G37" s="55">
        <f t="shared" si="12"/>
        <v>343616.8765</v>
      </c>
      <c r="H37" s="55">
        <f t="shared" si="12"/>
        <v>359792.8065</v>
      </c>
      <c r="I37" s="55">
        <f t="shared" si="12"/>
        <v>374872.9252</v>
      </c>
      <c r="J37" s="55">
        <f t="shared" si="12"/>
        <v>303323.21760000003</v>
      </c>
      <c r="K37" s="55">
        <f t="shared" si="12"/>
        <v>379102.5304</v>
      </c>
      <c r="L37" s="55">
        <f t="shared" si="12"/>
        <v>152325.8425</v>
      </c>
      <c r="M37" s="55">
        <f t="shared" si="12"/>
        <v>78221.49620000001</v>
      </c>
      <c r="N37" s="57">
        <f>SUM(B37:M37)</f>
        <v>3378589.3487</v>
      </c>
    </row>
    <row r="38" spans="1:14" ht="18.75" customHeight="1">
      <c r="A38" s="58" t="s">
        <v>56</v>
      </c>
      <c r="B38" s="55">
        <f aca="true" t="shared" si="13" ref="B38:M38">B30*B7</f>
        <v>-1322.40420466</v>
      </c>
      <c r="C38" s="55">
        <f t="shared" si="13"/>
        <v>-856.794</v>
      </c>
      <c r="D38" s="55">
        <f t="shared" si="13"/>
        <v>-943.45265035</v>
      </c>
      <c r="E38" s="55">
        <f t="shared" si="13"/>
        <v>-183.925248</v>
      </c>
      <c r="F38" s="55">
        <f t="shared" si="13"/>
        <v>-875.85211815</v>
      </c>
      <c r="G38" s="55">
        <f t="shared" si="13"/>
        <v>-1042.8123</v>
      </c>
      <c r="H38" s="55">
        <f t="shared" si="13"/>
        <v>-1024.5816</v>
      </c>
      <c r="I38" s="55">
        <f t="shared" si="13"/>
        <v>-1110.8315134</v>
      </c>
      <c r="J38" s="55">
        <f t="shared" si="13"/>
        <v>-893.1331728</v>
      </c>
      <c r="K38" s="55">
        <f t="shared" si="13"/>
        <v>-1146.39401984</v>
      </c>
      <c r="L38" s="55">
        <f t="shared" si="13"/>
        <v>-457.40398274999995</v>
      </c>
      <c r="M38" s="55">
        <f t="shared" si="13"/>
        <v>-238.19572896</v>
      </c>
      <c r="N38" s="25">
        <f>SUM(B38:M38)</f>
        <v>-10095.78053891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-60565.12</v>
      </c>
      <c r="C42" s="25">
        <f aca="true" t="shared" si="15" ref="C42:M42">+C43+C46+C54+C55</f>
        <v>-51853.03999999999</v>
      </c>
      <c r="D42" s="25">
        <f t="shared" si="15"/>
        <v>-45512.240000000005</v>
      </c>
      <c r="E42" s="25">
        <f t="shared" si="15"/>
        <v>-5617.400000000001</v>
      </c>
      <c r="F42" s="25">
        <f t="shared" si="15"/>
        <v>-38336.8</v>
      </c>
      <c r="G42" s="25">
        <f t="shared" si="15"/>
        <v>-65978.04</v>
      </c>
      <c r="H42" s="25">
        <f t="shared" si="15"/>
        <v>-72431.8</v>
      </c>
      <c r="I42" s="25">
        <f t="shared" si="15"/>
        <v>-43893.92</v>
      </c>
      <c r="J42" s="25">
        <f t="shared" si="15"/>
        <v>-51026.64</v>
      </c>
      <c r="K42" s="25">
        <f t="shared" si="15"/>
        <v>-43832.64</v>
      </c>
      <c r="L42" s="25">
        <f t="shared" si="15"/>
        <v>-22703.199999999997</v>
      </c>
      <c r="M42" s="25">
        <f t="shared" si="15"/>
        <v>-10899.4</v>
      </c>
      <c r="N42" s="25">
        <f>+N43+N46+N54+N55</f>
        <v>-512650.24000000005</v>
      </c>
    </row>
    <row r="43" spans="1:14" ht="18.75" customHeight="1">
      <c r="A43" s="17" t="s">
        <v>60</v>
      </c>
      <c r="B43" s="26">
        <f>B44+B45</f>
        <v>-60355.4</v>
      </c>
      <c r="C43" s="26">
        <f>C44+C45</f>
        <v>-51733.2</v>
      </c>
      <c r="D43" s="26">
        <f>D44+D45</f>
        <v>-45413.8</v>
      </c>
      <c r="E43" s="26">
        <f>E44+E45</f>
        <v>-5574.6</v>
      </c>
      <c r="F43" s="26">
        <f aca="true" t="shared" si="16" ref="F43:M43">F44+F45</f>
        <v>-38315.4</v>
      </c>
      <c r="G43" s="26">
        <f t="shared" si="16"/>
        <v>-65922.4</v>
      </c>
      <c r="H43" s="26">
        <f t="shared" si="16"/>
        <v>-72431.8</v>
      </c>
      <c r="I43" s="26">
        <f t="shared" si="16"/>
        <v>-43791.2</v>
      </c>
      <c r="J43" s="26">
        <f t="shared" si="16"/>
        <v>-50821.2</v>
      </c>
      <c r="K43" s="26">
        <f t="shared" si="16"/>
        <v>-43734.2</v>
      </c>
      <c r="L43" s="26">
        <f t="shared" si="16"/>
        <v>-22617.6</v>
      </c>
      <c r="M43" s="26">
        <f t="shared" si="16"/>
        <v>-10856.6</v>
      </c>
      <c r="N43" s="25">
        <f aca="true" t="shared" si="17" ref="N43:N55">SUM(B43:M43)</f>
        <v>-511567.4</v>
      </c>
    </row>
    <row r="44" spans="1:25" ht="18.75" customHeight="1">
      <c r="A44" s="13" t="s">
        <v>61</v>
      </c>
      <c r="B44" s="20">
        <f>ROUND(-B9*$D$3,2)</f>
        <v>-60355.4</v>
      </c>
      <c r="C44" s="20">
        <f>ROUND(-C9*$D$3,2)</f>
        <v>-51733.2</v>
      </c>
      <c r="D44" s="20">
        <f>ROUND(-D9*$D$3,2)</f>
        <v>-45413.8</v>
      </c>
      <c r="E44" s="20">
        <f>ROUND(-E9*$D$3,2)</f>
        <v>-5574.6</v>
      </c>
      <c r="F44" s="20">
        <f aca="true" t="shared" si="18" ref="F44:M44">ROUND(-F9*$D$3,2)</f>
        <v>-38315.4</v>
      </c>
      <c r="G44" s="20">
        <f t="shared" si="18"/>
        <v>-65922.4</v>
      </c>
      <c r="H44" s="20">
        <f t="shared" si="18"/>
        <v>-72431.8</v>
      </c>
      <c r="I44" s="20">
        <f t="shared" si="18"/>
        <v>-43791.2</v>
      </c>
      <c r="J44" s="20">
        <f t="shared" si="18"/>
        <v>-50821.2</v>
      </c>
      <c r="K44" s="20">
        <f t="shared" si="18"/>
        <v>-43734.2</v>
      </c>
      <c r="L44" s="20">
        <f t="shared" si="18"/>
        <v>-22617.6</v>
      </c>
      <c r="M44" s="20">
        <f t="shared" si="18"/>
        <v>-10856.6</v>
      </c>
      <c r="N44" s="47">
        <f t="shared" si="17"/>
        <v>-511567.4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374561.14259534003</v>
      </c>
      <c r="C57" s="29">
        <f t="shared" si="21"/>
        <v>229711.44560000004</v>
      </c>
      <c r="D57" s="29">
        <f t="shared" si="21"/>
        <v>273856.86374965</v>
      </c>
      <c r="E57" s="29">
        <f t="shared" si="21"/>
        <v>68633.482752</v>
      </c>
      <c r="F57" s="29">
        <f t="shared" si="21"/>
        <v>254855.8308818501</v>
      </c>
      <c r="G57" s="29">
        <f t="shared" si="21"/>
        <v>279258.1842</v>
      </c>
      <c r="H57" s="29">
        <f t="shared" si="21"/>
        <v>289233.98490000004</v>
      </c>
      <c r="I57" s="29">
        <f t="shared" si="21"/>
        <v>332414.7736866</v>
      </c>
      <c r="J57" s="29">
        <f t="shared" si="21"/>
        <v>253522.0444272</v>
      </c>
      <c r="K57" s="29">
        <f t="shared" si="21"/>
        <v>336725.73638016</v>
      </c>
      <c r="L57" s="29">
        <f t="shared" si="21"/>
        <v>130436.39851725001</v>
      </c>
      <c r="M57" s="29">
        <f t="shared" si="21"/>
        <v>67802.94047104001</v>
      </c>
      <c r="N57" s="29">
        <f>SUM(B57:M57)</f>
        <v>2891012.8281610906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374561.15</v>
      </c>
      <c r="C60" s="36">
        <f aca="true" t="shared" si="22" ref="C60:M60">SUM(C61:C74)</f>
        <v>229711.44999999998</v>
      </c>
      <c r="D60" s="36">
        <f t="shared" si="22"/>
        <v>273856.87</v>
      </c>
      <c r="E60" s="36">
        <f t="shared" si="22"/>
        <v>68633.48</v>
      </c>
      <c r="F60" s="36">
        <f t="shared" si="22"/>
        <v>254855.83</v>
      </c>
      <c r="G60" s="36">
        <f t="shared" si="22"/>
        <v>279258.19</v>
      </c>
      <c r="H60" s="36">
        <f t="shared" si="22"/>
        <v>289233.99</v>
      </c>
      <c r="I60" s="36">
        <f t="shared" si="22"/>
        <v>332414.78</v>
      </c>
      <c r="J60" s="36">
        <f t="shared" si="22"/>
        <v>253522.05</v>
      </c>
      <c r="K60" s="36">
        <f t="shared" si="22"/>
        <v>336725.74</v>
      </c>
      <c r="L60" s="36">
        <f t="shared" si="22"/>
        <v>130436.4</v>
      </c>
      <c r="M60" s="36">
        <f t="shared" si="22"/>
        <v>67802.94</v>
      </c>
      <c r="N60" s="29">
        <f>SUM(N61:N74)</f>
        <v>2891012.87</v>
      </c>
    </row>
    <row r="61" spans="1:15" ht="18.75" customHeight="1">
      <c r="A61" s="17" t="s">
        <v>75</v>
      </c>
      <c r="B61" s="36">
        <v>70469.96</v>
      </c>
      <c r="C61" s="36">
        <v>67795.43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138265.39</v>
      </c>
      <c r="O61"/>
    </row>
    <row r="62" spans="1:15" ht="18.75" customHeight="1">
      <c r="A62" s="17" t="s">
        <v>76</v>
      </c>
      <c r="B62" s="36">
        <v>304091.19</v>
      </c>
      <c r="C62" s="36">
        <v>161916.02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466007.20999999996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273856.87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273856.87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68633.48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68633.48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254855.83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254855.83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279258.19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279258.19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224784.3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224784.3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64449.69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64449.69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332414.78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332414.78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253522.05</v>
      </c>
      <c r="K70" s="35">
        <v>0</v>
      </c>
      <c r="L70" s="35">
        <v>0</v>
      </c>
      <c r="M70" s="35">
        <v>0</v>
      </c>
      <c r="N70" s="29">
        <f t="shared" si="23"/>
        <v>253522.05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336725.74</v>
      </c>
      <c r="L71" s="35">
        <v>0</v>
      </c>
      <c r="M71" s="62"/>
      <c r="N71" s="26">
        <f t="shared" si="23"/>
        <v>336725.74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130436.4</v>
      </c>
      <c r="M72" s="35">
        <v>0</v>
      </c>
      <c r="N72" s="29">
        <f t="shared" si="23"/>
        <v>130436.4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67802.94</v>
      </c>
      <c r="N73" s="26">
        <f t="shared" si="23"/>
        <v>67802.94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2.2969153747139583</v>
      </c>
      <c r="C78" s="45">
        <v>2.251496545644869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1.9876097519031584</v>
      </c>
      <c r="C79" s="45">
        <v>1.8763971003878042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1.821964691191108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2.535890804371584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2.1283319967903633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1.6884196162818563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1.9872371546892291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1.9424622849951056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1.9269520945408551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2.1706343684228533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2.07483739902822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2.467009239101893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2.4190797464510974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2016-08-05T19:51:25Z</dcterms:modified>
  <cp:category/>
  <cp:version/>
  <cp:contentType/>
  <cp:contentStatus/>
</cp:coreProperties>
</file>