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<sst xmlns="http://schemas.openxmlformats.org/spreadsheetml/2006/main" count="105" uniqueCount="103">
  <si>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</si>
  <si>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</si>
  <si>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</si>
  <si>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</si>
  <si>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</si>
  <si>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</si>
  <si>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</si>
  <si>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</si>
  <si>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</si>
  <si>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</si>
  <si>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</si>
  <si>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</si>
  <si>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</si>
  <si>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</si>
  <si>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</si>
  <si>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</si>
  <si>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</si>
  <si>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</si>
  <si>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</si>
  <si>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</si>
  <si>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</si>
  <si>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</si>
  <si>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</si>
  <si>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</si>
  <si>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</si>
  <si>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</si>
  <si>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</si>
  <si>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</si>
  <si>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</si>
  <si>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</si>
  <si>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</si>
  <si>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</si>
  <si>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</si>
  <si>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</si>
  <si>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</si>
  <si>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</si>
  <si>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</si>
  <si>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</si>
  <si>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</si>
  <si>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</si>
  <si>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</si>
  <si>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</si>
  <si>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</si>
  <si>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</si>
  <si>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</si>
  <si>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</si>
  <si>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</si>
  <si>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</si>
  <si>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</si>
  <si>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</si>
  <si>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</si>
  <si>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</si>
  <si>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</si>
  <si>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</si>
  <si>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</si>
  <si>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</si>
  <si>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</si>
  <si>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</si>
  <si>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</si>
  <si>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</si>
  <si>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</si>
  <si>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</si>
  <si>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</si>
  <si>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</si>
  <si>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</si>
  <si>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</si>
  <si>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</si>
  <si>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</si>
  <si>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</si>
  <si>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</si>
  <si>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</si>
  <si>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</si>
  <si>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</si>
  <si>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</si>
  <si>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</si>
  <si>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</si>
  <si>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</si>
  <si>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</si>
  <si>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</si>
  <si>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</si>
  <si>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</si>
  <si>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</si>
  <si>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</si>
  <si>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</si>
  <si>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</si>
  <si>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</si>
  <si>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</si>
  <si>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</si>
  <si>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</si>
  <si>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</si>
  <si>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</si>
  <si>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</si>
  <si>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</si>
  <si>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</si>
  <si>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</si>
  <si>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</si>
  <si>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</si>
  <si>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</si>
  <si>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</si>
  <si>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</si>
  <si>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</si>
  <si>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</si>
  <si>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30/07/16 - VENCIMENTO 08/08/16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</si>
</sst>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345791</v>
      </c>
      <c r="C7" s="10">
        <f>C8+C20+C24</f>
        <v>237548</v>
      </c>
      <c r="D7" s="10">
        <f>D8+D20+D24</f>
        <v>281588</v>
      </c>
      <c r="E7" s="10">
        <f>E8+E20+E24</f>
        <v>49995</v>
      </c>
      <c r="F7" s="10">
        <f aca="true" t="shared" si="0" ref="F7:M7">F8+F20+F24</f>
        <v>215144</v>
      </c>
      <c r="G7" s="10">
        <f t="shared" si="0"/>
        <v>341534</v>
      </c>
      <c r="H7" s="10">
        <f t="shared" si="0"/>
        <v>311860</v>
      </c>
      <c r="I7" s="10">
        <f t="shared" si="0"/>
        <v>296834</v>
      </c>
      <c r="J7" s="10">
        <f t="shared" si="0"/>
        <v>216323</v>
      </c>
      <c r="K7" s="10">
        <f t="shared" si="0"/>
        <v>277166</v>
      </c>
      <c r="L7" s="10">
        <f t="shared" si="0"/>
        <v>94233</v>
      </c>
      <c r="M7" s="10">
        <f t="shared" si="0"/>
        <v>53072</v>
      </c>
      <c r="N7" s="10">
        <f>+N8+N20+N24</f>
        <v>2721088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177108</v>
      </c>
      <c r="C8" s="12">
        <f>+C9+C12+C16</f>
        <v>127906</v>
      </c>
      <c r="D8" s="12">
        <f>+D9+D12+D16</f>
        <v>162499</v>
      </c>
      <c r="E8" s="12">
        <f>+E9+E12+E16</f>
        <v>26704</v>
      </c>
      <c r="F8" s="12">
        <f aca="true" t="shared" si="1" ref="F8:M8">+F9+F12+F16</f>
        <v>115598</v>
      </c>
      <c r="G8" s="12">
        <f t="shared" si="1"/>
        <v>186997</v>
      </c>
      <c r="H8" s="12">
        <f t="shared" si="1"/>
        <v>168449</v>
      </c>
      <c r="I8" s="12">
        <f t="shared" si="1"/>
        <v>162005</v>
      </c>
      <c r="J8" s="12">
        <f t="shared" si="1"/>
        <v>120682</v>
      </c>
      <c r="K8" s="12">
        <f t="shared" si="1"/>
        <v>147834</v>
      </c>
      <c r="L8" s="12">
        <f t="shared" si="1"/>
        <v>54445</v>
      </c>
      <c r="M8" s="12">
        <f t="shared" si="1"/>
        <v>32178</v>
      </c>
      <c r="N8" s="12">
        <f>SUM(B8:M8)</f>
        <v>1482405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21374</v>
      </c>
      <c r="C9" s="14">
        <v>19727</v>
      </c>
      <c r="D9" s="14">
        <v>16164</v>
      </c>
      <c r="E9" s="14">
        <v>2387</v>
      </c>
      <c r="F9" s="14">
        <v>12328</v>
      </c>
      <c r="G9" s="14">
        <v>23321</v>
      </c>
      <c r="H9" s="14">
        <v>26606</v>
      </c>
      <c r="I9" s="14">
        <v>14262</v>
      </c>
      <c r="J9" s="14">
        <v>17810</v>
      </c>
      <c r="K9" s="14">
        <v>14927</v>
      </c>
      <c r="L9" s="14">
        <v>7445</v>
      </c>
      <c r="M9" s="14">
        <v>4689</v>
      </c>
      <c r="N9" s="12">
        <f aca="true" t="shared" si="2" ref="N9:N19">SUM(B9:M9)</f>
        <v>181040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21374</v>
      </c>
      <c r="C10" s="14">
        <f>+C9-C11</f>
        <v>19727</v>
      </c>
      <c r="D10" s="14">
        <f>+D9-D11</f>
        <v>16164</v>
      </c>
      <c r="E10" s="14">
        <f>+E9-E11</f>
        <v>2387</v>
      </c>
      <c r="F10" s="14">
        <f aca="true" t="shared" si="3" ref="F10:M10">+F9-F11</f>
        <v>12328</v>
      </c>
      <c r="G10" s="14">
        <f t="shared" si="3"/>
        <v>23321</v>
      </c>
      <c r="H10" s="14">
        <f t="shared" si="3"/>
        <v>26606</v>
      </c>
      <c r="I10" s="14">
        <f t="shared" si="3"/>
        <v>14262</v>
      </c>
      <c r="J10" s="14">
        <f t="shared" si="3"/>
        <v>17810</v>
      </c>
      <c r="K10" s="14">
        <f t="shared" si="3"/>
        <v>14927</v>
      </c>
      <c r="L10" s="14">
        <f t="shared" si="3"/>
        <v>7445</v>
      </c>
      <c r="M10" s="14">
        <f t="shared" si="3"/>
        <v>4689</v>
      </c>
      <c r="N10" s="12">
        <f t="shared" si="2"/>
        <v>181040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134674</v>
      </c>
      <c r="C12" s="14">
        <f>C13+C14+C15</f>
        <v>95521</v>
      </c>
      <c r="D12" s="14">
        <f>D13+D14+D15</f>
        <v>128811</v>
      </c>
      <c r="E12" s="14">
        <f>E13+E14+E15</f>
        <v>21428</v>
      </c>
      <c r="F12" s="14">
        <f aca="true" t="shared" si="4" ref="F12:M12">F13+F14+F15</f>
        <v>89811</v>
      </c>
      <c r="G12" s="14">
        <f t="shared" si="4"/>
        <v>142015</v>
      </c>
      <c r="H12" s="14">
        <f t="shared" si="4"/>
        <v>123553</v>
      </c>
      <c r="I12" s="14">
        <f t="shared" si="4"/>
        <v>128234</v>
      </c>
      <c r="J12" s="14">
        <f t="shared" si="4"/>
        <v>89327</v>
      </c>
      <c r="K12" s="14">
        <f t="shared" si="4"/>
        <v>113665</v>
      </c>
      <c r="L12" s="14">
        <f t="shared" si="4"/>
        <v>41478</v>
      </c>
      <c r="M12" s="14">
        <f t="shared" si="4"/>
        <v>24743</v>
      </c>
      <c r="N12" s="12">
        <f t="shared" si="2"/>
        <v>1133260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69160</v>
      </c>
      <c r="C13" s="14">
        <v>51060</v>
      </c>
      <c r="D13" s="14">
        <v>65435</v>
      </c>
      <c r="E13" s="14">
        <v>11111</v>
      </c>
      <c r="F13" s="14">
        <v>46061</v>
      </c>
      <c r="G13" s="14">
        <v>73907</v>
      </c>
      <c r="H13" s="14">
        <v>66824</v>
      </c>
      <c r="I13" s="14">
        <v>67038</v>
      </c>
      <c r="J13" s="14">
        <v>45183</v>
      </c>
      <c r="K13" s="14">
        <v>56675</v>
      </c>
      <c r="L13" s="14">
        <v>20386</v>
      </c>
      <c r="M13" s="14">
        <v>11713</v>
      </c>
      <c r="N13" s="12">
        <f t="shared" si="2"/>
        <v>584553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63976</v>
      </c>
      <c r="C14" s="14">
        <v>42955</v>
      </c>
      <c r="D14" s="14">
        <v>62233</v>
      </c>
      <c r="E14" s="14">
        <v>9976</v>
      </c>
      <c r="F14" s="14">
        <v>42511</v>
      </c>
      <c r="G14" s="14">
        <v>65453</v>
      </c>
      <c r="H14" s="14">
        <v>55150</v>
      </c>
      <c r="I14" s="14">
        <v>60088</v>
      </c>
      <c r="J14" s="14">
        <v>43037</v>
      </c>
      <c r="K14" s="14">
        <v>55890</v>
      </c>
      <c r="L14" s="14">
        <v>20594</v>
      </c>
      <c r="M14" s="14">
        <v>12809</v>
      </c>
      <c r="N14" s="12">
        <f t="shared" si="2"/>
        <v>534672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1538</v>
      </c>
      <c r="C15" s="14">
        <v>1506</v>
      </c>
      <c r="D15" s="14">
        <v>1143</v>
      </c>
      <c r="E15" s="14">
        <v>341</v>
      </c>
      <c r="F15" s="14">
        <v>1239</v>
      </c>
      <c r="G15" s="14">
        <v>2655</v>
      </c>
      <c r="H15" s="14">
        <v>1579</v>
      </c>
      <c r="I15" s="14">
        <v>1108</v>
      </c>
      <c r="J15" s="14">
        <v>1107</v>
      </c>
      <c r="K15" s="14">
        <v>1100</v>
      </c>
      <c r="L15" s="14">
        <v>498</v>
      </c>
      <c r="M15" s="14">
        <v>221</v>
      </c>
      <c r="N15" s="12">
        <f t="shared" si="2"/>
        <v>14035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21060</v>
      </c>
      <c r="C16" s="14">
        <f>C17+C18+C19</f>
        <v>12658</v>
      </c>
      <c r="D16" s="14">
        <f>D17+D18+D19</f>
        <v>17524</v>
      </c>
      <c r="E16" s="14">
        <f>E17+E18+E19</f>
        <v>2889</v>
      </c>
      <c r="F16" s="14">
        <f aca="true" t="shared" si="5" ref="F16:M16">F17+F18+F19</f>
        <v>13459</v>
      </c>
      <c r="G16" s="14">
        <f t="shared" si="5"/>
        <v>21661</v>
      </c>
      <c r="H16" s="14">
        <f t="shared" si="5"/>
        <v>18290</v>
      </c>
      <c r="I16" s="14">
        <f t="shared" si="5"/>
        <v>19509</v>
      </c>
      <c r="J16" s="14">
        <f t="shared" si="5"/>
        <v>13545</v>
      </c>
      <c r="K16" s="14">
        <f t="shared" si="5"/>
        <v>19242</v>
      </c>
      <c r="L16" s="14">
        <f t="shared" si="5"/>
        <v>5522</v>
      </c>
      <c r="M16" s="14">
        <f t="shared" si="5"/>
        <v>2746</v>
      </c>
      <c r="N16" s="12">
        <f t="shared" si="2"/>
        <v>168105</v>
      </c>
    </row>
    <row r="17" spans="1:25" ht="18.75" customHeight="1">
      <c r="A17" s="15" t="s">
        <v>16</v>
      </c>
      <c r="B17" s="14">
        <v>12772</v>
      </c>
      <c r="C17" s="14">
        <v>8542</v>
      </c>
      <c r="D17" s="14">
        <v>9498</v>
      </c>
      <c r="E17" s="14">
        <v>1788</v>
      </c>
      <c r="F17" s="14">
        <v>8190</v>
      </c>
      <c r="G17" s="14">
        <v>13214</v>
      </c>
      <c r="H17" s="14">
        <v>11116</v>
      </c>
      <c r="I17" s="14">
        <v>11878</v>
      </c>
      <c r="J17" s="14">
        <v>8154</v>
      </c>
      <c r="K17" s="14">
        <v>11295</v>
      </c>
      <c r="L17" s="14">
        <v>3157</v>
      </c>
      <c r="M17" s="14">
        <v>1484</v>
      </c>
      <c r="N17" s="12">
        <f t="shared" si="2"/>
        <v>101088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8116</v>
      </c>
      <c r="C18" s="14">
        <v>3963</v>
      </c>
      <c r="D18" s="14">
        <v>7907</v>
      </c>
      <c r="E18" s="14">
        <v>1078</v>
      </c>
      <c r="F18" s="14">
        <v>5151</v>
      </c>
      <c r="G18" s="14">
        <v>8193</v>
      </c>
      <c r="H18" s="14">
        <v>6967</v>
      </c>
      <c r="I18" s="14">
        <v>7545</v>
      </c>
      <c r="J18" s="14">
        <v>5263</v>
      </c>
      <c r="K18" s="14">
        <v>7854</v>
      </c>
      <c r="L18" s="14">
        <v>2328</v>
      </c>
      <c r="M18" s="14">
        <v>1254</v>
      </c>
      <c r="N18" s="12">
        <f t="shared" si="2"/>
        <v>65619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172</v>
      </c>
      <c r="C19" s="14">
        <v>153</v>
      </c>
      <c r="D19" s="14">
        <v>119</v>
      </c>
      <c r="E19" s="14">
        <v>23</v>
      </c>
      <c r="F19" s="14">
        <v>118</v>
      </c>
      <c r="G19" s="14">
        <v>254</v>
      </c>
      <c r="H19" s="14">
        <v>207</v>
      </c>
      <c r="I19" s="14">
        <v>86</v>
      </c>
      <c r="J19" s="14">
        <v>128</v>
      </c>
      <c r="K19" s="14">
        <v>93</v>
      </c>
      <c r="L19" s="14">
        <v>37</v>
      </c>
      <c r="M19" s="14">
        <v>8</v>
      </c>
      <c r="N19" s="12">
        <f t="shared" si="2"/>
        <v>1398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95440</v>
      </c>
      <c r="C20" s="18">
        <f>C21+C22+C23</f>
        <v>56035</v>
      </c>
      <c r="D20" s="18">
        <f>D21+D22+D23</f>
        <v>62598</v>
      </c>
      <c r="E20" s="18">
        <f>E21+E22+E23</f>
        <v>11121</v>
      </c>
      <c r="F20" s="18">
        <f aca="true" t="shared" si="6" ref="F20:M20">F21+F22+F23</f>
        <v>49903</v>
      </c>
      <c r="G20" s="18">
        <f t="shared" si="6"/>
        <v>78481</v>
      </c>
      <c r="H20" s="18">
        <f t="shared" si="6"/>
        <v>78009</v>
      </c>
      <c r="I20" s="18">
        <f t="shared" si="6"/>
        <v>80815</v>
      </c>
      <c r="J20" s="18">
        <f t="shared" si="6"/>
        <v>52248</v>
      </c>
      <c r="K20" s="18">
        <f t="shared" si="6"/>
        <v>83162</v>
      </c>
      <c r="L20" s="18">
        <f t="shared" si="6"/>
        <v>25816</v>
      </c>
      <c r="M20" s="18">
        <f t="shared" si="6"/>
        <v>14197</v>
      </c>
      <c r="N20" s="12">
        <f aca="true" t="shared" si="7" ref="N20:N26">SUM(B20:M20)</f>
        <v>687825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52556</v>
      </c>
      <c r="C21" s="14">
        <v>33364</v>
      </c>
      <c r="D21" s="14">
        <v>34388</v>
      </c>
      <c r="E21" s="14">
        <v>6296</v>
      </c>
      <c r="F21" s="14">
        <v>27853</v>
      </c>
      <c r="G21" s="14">
        <v>44360</v>
      </c>
      <c r="H21" s="14">
        <v>46490</v>
      </c>
      <c r="I21" s="14">
        <v>45379</v>
      </c>
      <c r="J21" s="14">
        <v>29221</v>
      </c>
      <c r="K21" s="14">
        <v>44340</v>
      </c>
      <c r="L21" s="14">
        <v>13876</v>
      </c>
      <c r="M21" s="14">
        <v>7458</v>
      </c>
      <c r="N21" s="12">
        <f t="shared" si="7"/>
        <v>385581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42012</v>
      </c>
      <c r="C22" s="14">
        <v>22038</v>
      </c>
      <c r="D22" s="14">
        <v>27752</v>
      </c>
      <c r="E22" s="14">
        <v>4708</v>
      </c>
      <c r="F22" s="14">
        <v>21544</v>
      </c>
      <c r="G22" s="14">
        <v>33035</v>
      </c>
      <c r="H22" s="14">
        <v>30850</v>
      </c>
      <c r="I22" s="14">
        <v>34882</v>
      </c>
      <c r="J22" s="14">
        <v>22570</v>
      </c>
      <c r="K22" s="14">
        <v>38181</v>
      </c>
      <c r="L22" s="14">
        <v>11712</v>
      </c>
      <c r="M22" s="14">
        <v>6637</v>
      </c>
      <c r="N22" s="12">
        <f t="shared" si="7"/>
        <v>295921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872</v>
      </c>
      <c r="C23" s="14">
        <v>633</v>
      </c>
      <c r="D23" s="14">
        <v>458</v>
      </c>
      <c r="E23" s="14">
        <v>117</v>
      </c>
      <c r="F23" s="14">
        <v>506</v>
      </c>
      <c r="G23" s="14">
        <v>1086</v>
      </c>
      <c r="H23" s="14">
        <v>669</v>
      </c>
      <c r="I23" s="14">
        <v>554</v>
      </c>
      <c r="J23" s="14">
        <v>457</v>
      </c>
      <c r="K23" s="14">
        <v>641</v>
      </c>
      <c r="L23" s="14">
        <v>228</v>
      </c>
      <c r="M23" s="14">
        <v>102</v>
      </c>
      <c r="N23" s="12">
        <f t="shared" si="7"/>
        <v>6323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73243</v>
      </c>
      <c r="C24" s="14">
        <f>C25+C26</f>
        <v>53607</v>
      </c>
      <c r="D24" s="14">
        <f>D25+D26</f>
        <v>56491</v>
      </c>
      <c r="E24" s="14">
        <f>E25+E26</f>
        <v>12170</v>
      </c>
      <c r="F24" s="14">
        <f aca="true" t="shared" si="8" ref="F24:M24">F25+F26</f>
        <v>49643</v>
      </c>
      <c r="G24" s="14">
        <f t="shared" si="8"/>
        <v>76056</v>
      </c>
      <c r="H24" s="14">
        <f t="shared" si="8"/>
        <v>65402</v>
      </c>
      <c r="I24" s="14">
        <f t="shared" si="8"/>
        <v>54014</v>
      </c>
      <c r="J24" s="14">
        <f t="shared" si="8"/>
        <v>43393</v>
      </c>
      <c r="K24" s="14">
        <f t="shared" si="8"/>
        <v>46170</v>
      </c>
      <c r="L24" s="14">
        <f t="shared" si="8"/>
        <v>13972</v>
      </c>
      <c r="M24" s="14">
        <f t="shared" si="8"/>
        <v>6697</v>
      </c>
      <c r="N24" s="12">
        <f t="shared" si="7"/>
        <v>550858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56005</v>
      </c>
      <c r="C25" s="14">
        <v>42611</v>
      </c>
      <c r="D25" s="14">
        <v>44831</v>
      </c>
      <c r="E25" s="14">
        <v>9867</v>
      </c>
      <c r="F25" s="14">
        <v>39714</v>
      </c>
      <c r="G25" s="14">
        <v>61155</v>
      </c>
      <c r="H25" s="14">
        <v>52795</v>
      </c>
      <c r="I25" s="14">
        <v>40519</v>
      </c>
      <c r="J25" s="14">
        <v>34418</v>
      </c>
      <c r="K25" s="14">
        <v>34260</v>
      </c>
      <c r="L25" s="14">
        <v>10481</v>
      </c>
      <c r="M25" s="14">
        <v>4709</v>
      </c>
      <c r="N25" s="12">
        <f t="shared" si="7"/>
        <v>431365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17238</v>
      </c>
      <c r="C26" s="14">
        <v>10996</v>
      </c>
      <c r="D26" s="14">
        <v>11660</v>
      </c>
      <c r="E26" s="14">
        <v>2303</v>
      </c>
      <c r="F26" s="14">
        <v>9929</v>
      </c>
      <c r="G26" s="14">
        <v>14901</v>
      </c>
      <c r="H26" s="14">
        <v>12607</v>
      </c>
      <c r="I26" s="14">
        <v>13495</v>
      </c>
      <c r="J26" s="14">
        <v>8975</v>
      </c>
      <c r="K26" s="14">
        <v>11910</v>
      </c>
      <c r="L26" s="14">
        <v>3491</v>
      </c>
      <c r="M26" s="14">
        <v>1988</v>
      </c>
      <c r="N26" s="12">
        <f t="shared" si="7"/>
        <v>119493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702794.16101886</v>
      </c>
      <c r="C36" s="61">
        <f aca="true" t="shared" si="11" ref="C36:M36">C37+C38+C39+C40</f>
        <v>466741.9312</v>
      </c>
      <c r="D36" s="61">
        <f t="shared" si="11"/>
        <v>521272.3630794</v>
      </c>
      <c r="E36" s="61">
        <f t="shared" si="11"/>
        <v>126324.63090799998</v>
      </c>
      <c r="F36" s="61">
        <f t="shared" si="11"/>
        <v>456683.6612052001</v>
      </c>
      <c r="G36" s="61">
        <f t="shared" si="11"/>
        <v>574868.2236</v>
      </c>
      <c r="H36" s="61">
        <f t="shared" si="11"/>
        <v>614423.834</v>
      </c>
      <c r="I36" s="61">
        <f t="shared" si="11"/>
        <v>570660.6952411999</v>
      </c>
      <c r="J36" s="61">
        <f t="shared" si="11"/>
        <v>468410.2463789</v>
      </c>
      <c r="K36" s="61">
        <f t="shared" si="11"/>
        <v>573744.29138016</v>
      </c>
      <c r="L36" s="61">
        <f t="shared" si="11"/>
        <v>231815.15624319002</v>
      </c>
      <c r="M36" s="61">
        <f t="shared" si="11"/>
        <v>127931.48613632</v>
      </c>
      <c r="N36" s="61">
        <f>N37+N38+N39+N40</f>
        <v>5435670.68039123</v>
      </c>
    </row>
    <row r="37" spans="1:14" ht="18.75" customHeight="1">
      <c r="A37" s="58" t="s">
        <v>55</v>
      </c>
      <c r="B37" s="55">
        <f aca="true" t="shared" si="12" ref="B37:M37">B29*B7</f>
        <v>701679.0972</v>
      </c>
      <c r="C37" s="55">
        <f t="shared" si="12"/>
        <v>465689.0992</v>
      </c>
      <c r="D37" s="55">
        <f t="shared" si="12"/>
        <v>511025.90239999996</v>
      </c>
      <c r="E37" s="55">
        <f t="shared" si="12"/>
        <v>125992.39949999998</v>
      </c>
      <c r="F37" s="55">
        <f t="shared" si="12"/>
        <v>455890.13600000006</v>
      </c>
      <c r="G37" s="55">
        <f t="shared" si="12"/>
        <v>573947.887</v>
      </c>
      <c r="H37" s="55">
        <f t="shared" si="12"/>
        <v>613272.69</v>
      </c>
      <c r="I37" s="55">
        <f t="shared" si="12"/>
        <v>569802.5464</v>
      </c>
      <c r="J37" s="55">
        <f t="shared" si="12"/>
        <v>467668.69370000006</v>
      </c>
      <c r="K37" s="55">
        <f t="shared" si="12"/>
        <v>572874.4054</v>
      </c>
      <c r="L37" s="55">
        <f t="shared" si="12"/>
        <v>231238.3587</v>
      </c>
      <c r="M37" s="55">
        <f t="shared" si="12"/>
        <v>127601.0096</v>
      </c>
      <c r="N37" s="57">
        <f>SUM(B37:M37)</f>
        <v>5416682.225099999</v>
      </c>
    </row>
    <row r="38" spans="1:14" ht="18.75" customHeight="1">
      <c r="A38" s="58" t="s">
        <v>56</v>
      </c>
      <c r="B38" s="55">
        <f aca="true" t="shared" si="13" ref="B38:M38">B30*B7</f>
        <v>-2142.01618114</v>
      </c>
      <c r="C38" s="55">
        <f t="shared" si="13"/>
        <v>-1425.288</v>
      </c>
      <c r="D38" s="55">
        <f t="shared" si="13"/>
        <v>-1562.7993205999999</v>
      </c>
      <c r="E38" s="55">
        <f t="shared" si="13"/>
        <v>-314.048592</v>
      </c>
      <c r="F38" s="55">
        <f t="shared" si="13"/>
        <v>-1367.8747948</v>
      </c>
      <c r="G38" s="55">
        <f t="shared" si="13"/>
        <v>-1741.8234000000002</v>
      </c>
      <c r="H38" s="55">
        <f t="shared" si="13"/>
        <v>-1746.416</v>
      </c>
      <c r="I38" s="55">
        <f t="shared" si="13"/>
        <v>-1688.4511588</v>
      </c>
      <c r="J38" s="55">
        <f t="shared" si="13"/>
        <v>-1377.0473211</v>
      </c>
      <c r="K38" s="55">
        <f t="shared" si="13"/>
        <v>-1732.3540198399999</v>
      </c>
      <c r="L38" s="55">
        <f t="shared" si="13"/>
        <v>-694.3624568099999</v>
      </c>
      <c r="M38" s="55">
        <f t="shared" si="13"/>
        <v>-388.56346368000004</v>
      </c>
      <c r="N38" s="25">
        <f>SUM(B38:M38)</f>
        <v>-16181.044708770003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-81430.92</v>
      </c>
      <c r="C42" s="25">
        <f aca="true" t="shared" si="15" ref="C42:M42">+C43+C46+C54+C55</f>
        <v>-75082.44</v>
      </c>
      <c r="D42" s="25">
        <f t="shared" si="15"/>
        <v>-61521.64</v>
      </c>
      <c r="E42" s="25">
        <f t="shared" si="15"/>
        <v>-9113.4</v>
      </c>
      <c r="F42" s="25">
        <f t="shared" si="15"/>
        <v>-46867.8</v>
      </c>
      <c r="G42" s="25">
        <f t="shared" si="15"/>
        <v>-88675.44</v>
      </c>
      <c r="H42" s="25">
        <f t="shared" si="15"/>
        <v>-101102.8</v>
      </c>
      <c r="I42" s="25">
        <f t="shared" si="15"/>
        <v>-54298.32</v>
      </c>
      <c r="J42" s="25">
        <f t="shared" si="15"/>
        <v>-67883.44</v>
      </c>
      <c r="K42" s="25">
        <f t="shared" si="15"/>
        <v>-56821.04</v>
      </c>
      <c r="L42" s="25">
        <f t="shared" si="15"/>
        <v>-28376.6</v>
      </c>
      <c r="M42" s="25">
        <f t="shared" si="15"/>
        <v>-17861</v>
      </c>
      <c r="N42" s="25">
        <f>+N43+N46+N54+N55</f>
        <v>-689034.8399999999</v>
      </c>
    </row>
    <row r="43" spans="1:14" ht="18.75" customHeight="1">
      <c r="A43" s="17" t="s">
        <v>60</v>
      </c>
      <c r="B43" s="26">
        <f>B44+B45</f>
        <v>-81221.2</v>
      </c>
      <c r="C43" s="26">
        <f>C44+C45</f>
        <v>-74962.6</v>
      </c>
      <c r="D43" s="26">
        <f>D44+D45</f>
        <v>-61423.2</v>
      </c>
      <c r="E43" s="26">
        <f>E44+E45</f>
        <v>-9070.6</v>
      </c>
      <c r="F43" s="26">
        <f aca="true" t="shared" si="16" ref="F43:M43">F44+F45</f>
        <v>-46846.4</v>
      </c>
      <c r="G43" s="26">
        <f t="shared" si="16"/>
        <v>-88619.8</v>
      </c>
      <c r="H43" s="26">
        <f t="shared" si="16"/>
        <v>-101102.8</v>
      </c>
      <c r="I43" s="26">
        <f t="shared" si="16"/>
        <v>-54195.6</v>
      </c>
      <c r="J43" s="26">
        <f t="shared" si="16"/>
        <v>-67678</v>
      </c>
      <c r="K43" s="26">
        <f t="shared" si="16"/>
        <v>-56722.6</v>
      </c>
      <c r="L43" s="26">
        <f t="shared" si="16"/>
        <v>-28291</v>
      </c>
      <c r="M43" s="26">
        <f t="shared" si="16"/>
        <v>-17818.2</v>
      </c>
      <c r="N43" s="25">
        <f aca="true" t="shared" si="17" ref="N43:N55">SUM(B43:M43)</f>
        <v>-687951.9999999999</v>
      </c>
    </row>
    <row r="44" spans="1:25" ht="18.75" customHeight="1">
      <c r="A44" s="13" t="s">
        <v>61</v>
      </c>
      <c r="B44" s="20">
        <f>ROUND(-B9*$D$3,2)</f>
        <v>-81221.2</v>
      </c>
      <c r="C44" s="20">
        <f>ROUND(-C9*$D$3,2)</f>
        <v>-74962.6</v>
      </c>
      <c r="D44" s="20">
        <f>ROUND(-D9*$D$3,2)</f>
        <v>-61423.2</v>
      </c>
      <c r="E44" s="20">
        <f>ROUND(-E9*$D$3,2)</f>
        <v>-9070.6</v>
      </c>
      <c r="F44" s="20">
        <f aca="true" t="shared" si="18" ref="F44:M44">ROUND(-F9*$D$3,2)</f>
        <v>-46846.4</v>
      </c>
      <c r="G44" s="20">
        <f t="shared" si="18"/>
        <v>-88619.8</v>
      </c>
      <c r="H44" s="20">
        <f t="shared" si="18"/>
        <v>-101102.8</v>
      </c>
      <c r="I44" s="20">
        <f t="shared" si="18"/>
        <v>-54195.6</v>
      </c>
      <c r="J44" s="20">
        <f t="shared" si="18"/>
        <v>-67678</v>
      </c>
      <c r="K44" s="20">
        <f t="shared" si="18"/>
        <v>-56722.6</v>
      </c>
      <c r="L44" s="20">
        <f t="shared" si="18"/>
        <v>-28291</v>
      </c>
      <c r="M44" s="20">
        <f t="shared" si="18"/>
        <v>-17818.2</v>
      </c>
      <c r="N44" s="47">
        <f t="shared" si="17"/>
        <v>-687951.9999999999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621363.2410188599</v>
      </c>
      <c r="C57" s="29">
        <f t="shared" si="21"/>
        <v>391659.4912</v>
      </c>
      <c r="D57" s="29">
        <f t="shared" si="21"/>
        <v>459750.72307939996</v>
      </c>
      <c r="E57" s="29">
        <f t="shared" si="21"/>
        <v>117211.23090799998</v>
      </c>
      <c r="F57" s="29">
        <f t="shared" si="21"/>
        <v>409815.8612052001</v>
      </c>
      <c r="G57" s="29">
        <f t="shared" si="21"/>
        <v>486192.7836</v>
      </c>
      <c r="H57" s="29">
        <f t="shared" si="21"/>
        <v>513321.03400000004</v>
      </c>
      <c r="I57" s="29">
        <f t="shared" si="21"/>
        <v>516362.3752411999</v>
      </c>
      <c r="J57" s="29">
        <f t="shared" si="21"/>
        <v>400526.8063789</v>
      </c>
      <c r="K57" s="29">
        <f t="shared" si="21"/>
        <v>516923.25138016004</v>
      </c>
      <c r="L57" s="29">
        <f t="shared" si="21"/>
        <v>203438.55624319002</v>
      </c>
      <c r="M57" s="29">
        <f t="shared" si="21"/>
        <v>110070.48613632</v>
      </c>
      <c r="N57" s="29">
        <f>SUM(B57:M57)</f>
        <v>4746635.84039123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621363.24</v>
      </c>
      <c r="C60" s="36">
        <f aca="true" t="shared" si="22" ref="C60:M60">SUM(C61:C74)</f>
        <v>391659.49</v>
      </c>
      <c r="D60" s="36">
        <f t="shared" si="22"/>
        <v>459750.72</v>
      </c>
      <c r="E60" s="36">
        <f t="shared" si="22"/>
        <v>117211.23</v>
      </c>
      <c r="F60" s="36">
        <f t="shared" si="22"/>
        <v>409815.87</v>
      </c>
      <c r="G60" s="36">
        <f t="shared" si="22"/>
        <v>486192.79</v>
      </c>
      <c r="H60" s="36">
        <f t="shared" si="22"/>
        <v>513321.02999999997</v>
      </c>
      <c r="I60" s="36">
        <f t="shared" si="22"/>
        <v>516362.37</v>
      </c>
      <c r="J60" s="36">
        <f t="shared" si="22"/>
        <v>400526.8</v>
      </c>
      <c r="K60" s="36">
        <f t="shared" si="22"/>
        <v>516923.26</v>
      </c>
      <c r="L60" s="36">
        <f t="shared" si="22"/>
        <v>203438.56</v>
      </c>
      <c r="M60" s="36">
        <f t="shared" si="22"/>
        <v>110070.49</v>
      </c>
      <c r="N60" s="29">
        <f>SUM(N61:N74)</f>
        <v>4746635.85</v>
      </c>
    </row>
    <row r="61" spans="1:15" ht="18.75" customHeight="1">
      <c r="A61" s="17" t="s">
        <v>75</v>
      </c>
      <c r="B61" s="36">
        <v>114959.67</v>
      </c>
      <c r="C61" s="36">
        <v>112983.49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227943.16</v>
      </c>
      <c r="O61"/>
    </row>
    <row r="62" spans="1:15" ht="18.75" customHeight="1">
      <c r="A62" s="17" t="s">
        <v>76</v>
      </c>
      <c r="B62" s="36">
        <v>506403.57</v>
      </c>
      <c r="C62" s="36">
        <v>278676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785079.5700000001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459750.72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459750.72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117211.23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117211.23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409815.87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409815.87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486192.79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486192.79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390631.67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390631.67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122689.36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122689.36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516362.37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516362.37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400526.8</v>
      </c>
      <c r="K70" s="35">
        <v>0</v>
      </c>
      <c r="L70" s="35">
        <v>0</v>
      </c>
      <c r="M70" s="35">
        <v>0</v>
      </c>
      <c r="N70" s="29">
        <f t="shared" si="23"/>
        <v>400526.8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516923.26</v>
      </c>
      <c r="L71" s="35">
        <v>0</v>
      </c>
      <c r="M71" s="62"/>
      <c r="N71" s="26">
        <f t="shared" si="23"/>
        <v>516923.26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203438.56</v>
      </c>
      <c r="M72" s="35">
        <v>0</v>
      </c>
      <c r="N72" s="29">
        <f t="shared" si="23"/>
        <v>203438.56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110070.49</v>
      </c>
      <c r="N73" s="26">
        <f t="shared" si="23"/>
        <v>110070.49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2.29616175879036</v>
      </c>
      <c r="C78" s="45">
        <v>2.2479575325023458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1.9818000155116253</v>
      </c>
      <c r="C79" s="45">
        <v>1.8698180591476443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1.8169258032281206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2.5267452926892684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2.122688344574797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1.6831947144354589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1.9815686929235912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1.9356707991617725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1.922491005886118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2.165327988142269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2.070038501764863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2.4600209718802333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2.4105269470967743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2016-08-05T19:48:33Z</dcterms:modified>
  <cp:category/>
  <cp:version/>
  <cp:contentType/>
  <cp:contentStatus/>
</cp:coreProperties>
</file>