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<sst xmlns="http://schemas.openxmlformats.org/spreadsheetml/2006/main" count="105" uniqueCount="103">
  <si>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</si>
  <si>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</si>
  <si>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</si>
  <si>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</si>
  <si>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</si>
  <si>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</si>
  <si>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</si>
  <si>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</si>
  <si>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</si>
  <si>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</si>
  <si>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</si>
  <si>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</si>
  <si>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</si>
  <si>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</si>
  <si>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</si>
  <si>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</si>
  <si>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</si>
  <si>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</si>
  <si>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</si>
  <si>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</si>
  <si>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</si>
  <si>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</si>
  <si>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</si>
  <si>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</si>
  <si>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</si>
  <si>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</si>
  <si>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</si>
  <si>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</si>
  <si>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</si>
  <si>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</si>
  <si>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</si>
  <si>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</si>
  <si>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</si>
  <si>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</si>
  <si>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</si>
  <si>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</si>
  <si>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</si>
  <si>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</si>
  <si>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</si>
  <si>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</si>
  <si>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</si>
  <si>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</si>
  <si>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</si>
  <si>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</si>
  <si>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</si>
  <si>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</si>
  <si>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</si>
  <si>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</si>
  <si>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</si>
  <si>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</si>
  <si>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</si>
  <si>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</si>
  <si>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</si>
  <si>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</si>
  <si>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</si>
  <si>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</si>
  <si>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</si>
  <si>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</si>
  <si>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</si>
  <si>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</si>
  <si>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</si>
  <si>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</si>
  <si>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</si>
  <si>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</si>
  <si>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</si>
  <si>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</si>
  <si>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</si>
  <si>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</si>
  <si>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</si>
  <si>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</si>
  <si>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</si>
  <si>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</si>
  <si>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</si>
  <si>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</si>
  <si>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</si>
  <si>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</si>
  <si>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</si>
  <si>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</si>
  <si>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</si>
  <si>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</si>
  <si>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</si>
  <si>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</si>
  <si>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</si>
  <si>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</si>
  <si>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</si>
  <si>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</si>
  <si>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</si>
  <si>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</si>
  <si>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</si>
  <si>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</si>
  <si>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</si>
  <si>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</si>
  <si>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</si>
  <si>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</si>
  <si>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</si>
  <si>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</si>
  <si>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</si>
  <si>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</si>
  <si>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</si>
  <si>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</si>
  <si>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</si>
  <si>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</si>
  <si>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29/07/16 - VENCIMENTO 08/08/16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</si>
</sst>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475679</v>
      </c>
      <c r="C7" s="10">
        <f>C8+C20+C24</f>
        <v>345193</v>
      </c>
      <c r="D7" s="10">
        <f>D8+D20+D24</f>
        <v>363886</v>
      </c>
      <c r="E7" s="10">
        <f>E8+E20+E24</f>
        <v>58376</v>
      </c>
      <c r="F7" s="10">
        <f aca="true" t="shared" si="0" ref="F7:M7">F8+F20+F24</f>
        <v>294015</v>
      </c>
      <c r="G7" s="10">
        <f t="shared" si="0"/>
        <v>481345</v>
      </c>
      <c r="H7" s="10">
        <f t="shared" si="0"/>
        <v>446211</v>
      </c>
      <c r="I7" s="10">
        <f t="shared" si="0"/>
        <v>391431</v>
      </c>
      <c r="J7" s="10">
        <f t="shared" si="0"/>
        <v>282787</v>
      </c>
      <c r="K7" s="10">
        <f t="shared" si="0"/>
        <v>339986</v>
      </c>
      <c r="L7" s="10">
        <f t="shared" si="0"/>
        <v>141186</v>
      </c>
      <c r="M7" s="10">
        <f t="shared" si="0"/>
        <v>85222</v>
      </c>
      <c r="N7" s="10">
        <f>+N8+N20+N24</f>
        <v>3705317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237106</v>
      </c>
      <c r="C8" s="12">
        <f>+C9+C12+C16</f>
        <v>183126</v>
      </c>
      <c r="D8" s="12">
        <f>+D9+D12+D16</f>
        <v>209657</v>
      </c>
      <c r="E8" s="12">
        <f>+E9+E12+E16</f>
        <v>30825</v>
      </c>
      <c r="F8" s="12">
        <f aca="true" t="shared" si="1" ref="F8:M8">+F9+F12+F16</f>
        <v>157862</v>
      </c>
      <c r="G8" s="12">
        <f t="shared" si="1"/>
        <v>263777</v>
      </c>
      <c r="H8" s="12">
        <f t="shared" si="1"/>
        <v>234785</v>
      </c>
      <c r="I8" s="12">
        <f t="shared" si="1"/>
        <v>214010</v>
      </c>
      <c r="J8" s="12">
        <f t="shared" si="1"/>
        <v>153933</v>
      </c>
      <c r="K8" s="12">
        <f t="shared" si="1"/>
        <v>173410</v>
      </c>
      <c r="L8" s="12">
        <f t="shared" si="1"/>
        <v>79735</v>
      </c>
      <c r="M8" s="12">
        <f t="shared" si="1"/>
        <v>50186</v>
      </c>
      <c r="N8" s="12">
        <f>SUM(B8:M8)</f>
        <v>1988412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22473</v>
      </c>
      <c r="C9" s="14">
        <v>22138</v>
      </c>
      <c r="D9" s="14">
        <v>15308</v>
      </c>
      <c r="E9" s="14">
        <v>2086</v>
      </c>
      <c r="F9" s="14">
        <v>12990</v>
      </c>
      <c r="G9" s="14">
        <v>24410</v>
      </c>
      <c r="H9" s="14">
        <v>29192</v>
      </c>
      <c r="I9" s="14">
        <v>13743</v>
      </c>
      <c r="J9" s="14">
        <v>18546</v>
      </c>
      <c r="K9" s="14">
        <v>14001</v>
      </c>
      <c r="L9" s="14">
        <v>9219</v>
      </c>
      <c r="M9" s="14">
        <v>6183</v>
      </c>
      <c r="N9" s="12">
        <f aca="true" t="shared" si="2" ref="N9:N19">SUM(B9:M9)</f>
        <v>190289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22473</v>
      </c>
      <c r="C10" s="14">
        <f>+C9-C11</f>
        <v>22138</v>
      </c>
      <c r="D10" s="14">
        <f>+D9-D11</f>
        <v>15308</v>
      </c>
      <c r="E10" s="14">
        <f>+E9-E11</f>
        <v>2086</v>
      </c>
      <c r="F10" s="14">
        <f aca="true" t="shared" si="3" ref="F10:M10">+F9-F11</f>
        <v>12990</v>
      </c>
      <c r="G10" s="14">
        <f t="shared" si="3"/>
        <v>24410</v>
      </c>
      <c r="H10" s="14">
        <f t="shared" si="3"/>
        <v>29192</v>
      </c>
      <c r="I10" s="14">
        <f t="shared" si="3"/>
        <v>13743</v>
      </c>
      <c r="J10" s="14">
        <f t="shared" si="3"/>
        <v>18546</v>
      </c>
      <c r="K10" s="14">
        <f t="shared" si="3"/>
        <v>14001</v>
      </c>
      <c r="L10" s="14">
        <f t="shared" si="3"/>
        <v>9219</v>
      </c>
      <c r="M10" s="14">
        <f t="shared" si="3"/>
        <v>6183</v>
      </c>
      <c r="N10" s="12">
        <f t="shared" si="2"/>
        <v>190289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188331</v>
      </c>
      <c r="C12" s="14">
        <f>C13+C14+C15</f>
        <v>143299</v>
      </c>
      <c r="D12" s="14">
        <f>D13+D14+D15</f>
        <v>173817</v>
      </c>
      <c r="E12" s="14">
        <f>E13+E14+E15</f>
        <v>25704</v>
      </c>
      <c r="F12" s="14">
        <f aca="true" t="shared" si="4" ref="F12:M12">F13+F14+F15</f>
        <v>128369</v>
      </c>
      <c r="G12" s="14">
        <f t="shared" si="4"/>
        <v>211537</v>
      </c>
      <c r="H12" s="14">
        <f t="shared" si="4"/>
        <v>181916</v>
      </c>
      <c r="I12" s="14">
        <f t="shared" si="4"/>
        <v>176910</v>
      </c>
      <c r="J12" s="14">
        <f t="shared" si="4"/>
        <v>119513</v>
      </c>
      <c r="K12" s="14">
        <f t="shared" si="4"/>
        <v>138306</v>
      </c>
      <c r="L12" s="14">
        <f t="shared" si="4"/>
        <v>62829</v>
      </c>
      <c r="M12" s="14">
        <f t="shared" si="4"/>
        <v>39935</v>
      </c>
      <c r="N12" s="12">
        <f t="shared" si="2"/>
        <v>1590466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97254</v>
      </c>
      <c r="C13" s="14">
        <v>76512</v>
      </c>
      <c r="D13" s="14">
        <v>87362</v>
      </c>
      <c r="E13" s="14">
        <v>13369</v>
      </c>
      <c r="F13" s="14">
        <v>65883</v>
      </c>
      <c r="G13" s="14">
        <v>110078</v>
      </c>
      <c r="H13" s="14">
        <v>99591</v>
      </c>
      <c r="I13" s="14">
        <v>94361</v>
      </c>
      <c r="J13" s="14">
        <v>61330</v>
      </c>
      <c r="K13" s="14">
        <v>70845</v>
      </c>
      <c r="L13" s="14">
        <v>32078</v>
      </c>
      <c r="M13" s="14">
        <v>19520</v>
      </c>
      <c r="N13" s="12">
        <f t="shared" si="2"/>
        <v>828183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88790</v>
      </c>
      <c r="C14" s="14">
        <v>64173</v>
      </c>
      <c r="D14" s="14">
        <v>84826</v>
      </c>
      <c r="E14" s="14">
        <v>11910</v>
      </c>
      <c r="F14" s="14">
        <v>60582</v>
      </c>
      <c r="G14" s="14">
        <v>97412</v>
      </c>
      <c r="H14" s="14">
        <v>79632</v>
      </c>
      <c r="I14" s="14">
        <v>81081</v>
      </c>
      <c r="J14" s="14">
        <v>56609</v>
      </c>
      <c r="K14" s="14">
        <v>65909</v>
      </c>
      <c r="L14" s="14">
        <v>29907</v>
      </c>
      <c r="M14" s="14">
        <v>19979</v>
      </c>
      <c r="N14" s="12">
        <f t="shared" si="2"/>
        <v>740810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2287</v>
      </c>
      <c r="C15" s="14">
        <v>2614</v>
      </c>
      <c r="D15" s="14">
        <v>1629</v>
      </c>
      <c r="E15" s="14">
        <v>425</v>
      </c>
      <c r="F15" s="14">
        <v>1904</v>
      </c>
      <c r="G15" s="14">
        <v>4047</v>
      </c>
      <c r="H15" s="14">
        <v>2693</v>
      </c>
      <c r="I15" s="14">
        <v>1468</v>
      </c>
      <c r="J15" s="14">
        <v>1574</v>
      </c>
      <c r="K15" s="14">
        <v>1552</v>
      </c>
      <c r="L15" s="14">
        <v>844</v>
      </c>
      <c r="M15" s="14">
        <v>436</v>
      </c>
      <c r="N15" s="12">
        <f t="shared" si="2"/>
        <v>21473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26302</v>
      </c>
      <c r="C16" s="14">
        <f>C17+C18+C19</f>
        <v>17689</v>
      </c>
      <c r="D16" s="14">
        <f>D17+D18+D19</f>
        <v>20532</v>
      </c>
      <c r="E16" s="14">
        <f>E17+E18+E19</f>
        <v>3035</v>
      </c>
      <c r="F16" s="14">
        <f aca="true" t="shared" si="5" ref="F16:M16">F17+F18+F19</f>
        <v>16503</v>
      </c>
      <c r="G16" s="14">
        <f t="shared" si="5"/>
        <v>27830</v>
      </c>
      <c r="H16" s="14">
        <f t="shared" si="5"/>
        <v>23677</v>
      </c>
      <c r="I16" s="14">
        <f t="shared" si="5"/>
        <v>23357</v>
      </c>
      <c r="J16" s="14">
        <f t="shared" si="5"/>
        <v>15874</v>
      </c>
      <c r="K16" s="14">
        <f t="shared" si="5"/>
        <v>21103</v>
      </c>
      <c r="L16" s="14">
        <f t="shared" si="5"/>
        <v>7687</v>
      </c>
      <c r="M16" s="14">
        <f t="shared" si="5"/>
        <v>4068</v>
      </c>
      <c r="N16" s="12">
        <f t="shared" si="2"/>
        <v>207657</v>
      </c>
    </row>
    <row r="17" spans="1:25" ht="18.75" customHeight="1">
      <c r="A17" s="15" t="s">
        <v>16</v>
      </c>
      <c r="B17" s="14">
        <v>15980</v>
      </c>
      <c r="C17" s="14">
        <v>11913</v>
      </c>
      <c r="D17" s="14">
        <v>11265</v>
      </c>
      <c r="E17" s="14">
        <v>1897</v>
      </c>
      <c r="F17" s="14">
        <v>10139</v>
      </c>
      <c r="G17" s="14">
        <v>17328</v>
      </c>
      <c r="H17" s="14">
        <v>14844</v>
      </c>
      <c r="I17" s="14">
        <v>14547</v>
      </c>
      <c r="J17" s="14">
        <v>9721</v>
      </c>
      <c r="K17" s="14">
        <v>12703</v>
      </c>
      <c r="L17" s="14">
        <v>4768</v>
      </c>
      <c r="M17" s="14">
        <v>2397</v>
      </c>
      <c r="N17" s="12">
        <f t="shared" si="2"/>
        <v>127502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10053</v>
      </c>
      <c r="C18" s="14">
        <v>5547</v>
      </c>
      <c r="D18" s="14">
        <v>9111</v>
      </c>
      <c r="E18" s="14">
        <v>1112</v>
      </c>
      <c r="F18" s="14">
        <v>6164</v>
      </c>
      <c r="G18" s="14">
        <v>10085</v>
      </c>
      <c r="H18" s="14">
        <v>8552</v>
      </c>
      <c r="I18" s="14">
        <v>8631</v>
      </c>
      <c r="J18" s="14">
        <v>5981</v>
      </c>
      <c r="K18" s="14">
        <v>8267</v>
      </c>
      <c r="L18" s="14">
        <v>2852</v>
      </c>
      <c r="M18" s="14">
        <v>1651</v>
      </c>
      <c r="N18" s="12">
        <f t="shared" si="2"/>
        <v>78006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269</v>
      </c>
      <c r="C19" s="14">
        <v>229</v>
      </c>
      <c r="D19" s="14">
        <v>156</v>
      </c>
      <c r="E19" s="14">
        <v>26</v>
      </c>
      <c r="F19" s="14">
        <v>200</v>
      </c>
      <c r="G19" s="14">
        <v>417</v>
      </c>
      <c r="H19" s="14">
        <v>281</v>
      </c>
      <c r="I19" s="14">
        <v>179</v>
      </c>
      <c r="J19" s="14">
        <v>172</v>
      </c>
      <c r="K19" s="14">
        <v>133</v>
      </c>
      <c r="L19" s="14">
        <v>67</v>
      </c>
      <c r="M19" s="14">
        <v>20</v>
      </c>
      <c r="N19" s="12">
        <f t="shared" si="2"/>
        <v>2149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139044</v>
      </c>
      <c r="C20" s="18">
        <f>C21+C22+C23</f>
        <v>85136</v>
      </c>
      <c r="D20" s="18">
        <f>D21+D22+D23</f>
        <v>80619</v>
      </c>
      <c r="E20" s="18">
        <f>E21+E22+E23</f>
        <v>13165</v>
      </c>
      <c r="F20" s="18">
        <f aca="true" t="shared" si="6" ref="F20:M20">F21+F22+F23</f>
        <v>68098</v>
      </c>
      <c r="G20" s="18">
        <f t="shared" si="6"/>
        <v>112356</v>
      </c>
      <c r="H20" s="18">
        <f t="shared" si="6"/>
        <v>118421</v>
      </c>
      <c r="I20" s="18">
        <f t="shared" si="6"/>
        <v>107853</v>
      </c>
      <c r="J20" s="18">
        <f t="shared" si="6"/>
        <v>71488</v>
      </c>
      <c r="K20" s="18">
        <f t="shared" si="6"/>
        <v>107833</v>
      </c>
      <c r="L20" s="18">
        <f t="shared" si="6"/>
        <v>41974</v>
      </c>
      <c r="M20" s="18">
        <f t="shared" si="6"/>
        <v>24404</v>
      </c>
      <c r="N20" s="12">
        <f aca="true" t="shared" si="7" ref="N20:N26">SUM(B20:M20)</f>
        <v>970391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78202</v>
      </c>
      <c r="C21" s="14">
        <v>51574</v>
      </c>
      <c r="D21" s="14">
        <v>47442</v>
      </c>
      <c r="E21" s="14">
        <v>7822</v>
      </c>
      <c r="F21" s="14">
        <v>40297</v>
      </c>
      <c r="G21" s="14">
        <v>67275</v>
      </c>
      <c r="H21" s="14">
        <v>72096</v>
      </c>
      <c r="I21" s="14">
        <v>64675</v>
      </c>
      <c r="J21" s="14">
        <v>41321</v>
      </c>
      <c r="K21" s="14">
        <v>60368</v>
      </c>
      <c r="L21" s="14">
        <v>23706</v>
      </c>
      <c r="M21" s="14">
        <v>13312</v>
      </c>
      <c r="N21" s="12">
        <f t="shared" si="7"/>
        <v>568090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59548</v>
      </c>
      <c r="C22" s="14">
        <v>32418</v>
      </c>
      <c r="D22" s="14">
        <v>32495</v>
      </c>
      <c r="E22" s="14">
        <v>5192</v>
      </c>
      <c r="F22" s="14">
        <v>27042</v>
      </c>
      <c r="G22" s="14">
        <v>43514</v>
      </c>
      <c r="H22" s="14">
        <v>45126</v>
      </c>
      <c r="I22" s="14">
        <v>42459</v>
      </c>
      <c r="J22" s="14">
        <v>29490</v>
      </c>
      <c r="K22" s="14">
        <v>46537</v>
      </c>
      <c r="L22" s="14">
        <v>17816</v>
      </c>
      <c r="M22" s="14">
        <v>10852</v>
      </c>
      <c r="N22" s="12">
        <f t="shared" si="7"/>
        <v>392489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1294</v>
      </c>
      <c r="C23" s="14">
        <v>1144</v>
      </c>
      <c r="D23" s="14">
        <v>682</v>
      </c>
      <c r="E23" s="14">
        <v>151</v>
      </c>
      <c r="F23" s="14">
        <v>759</v>
      </c>
      <c r="G23" s="14">
        <v>1567</v>
      </c>
      <c r="H23" s="14">
        <v>1199</v>
      </c>
      <c r="I23" s="14">
        <v>719</v>
      </c>
      <c r="J23" s="14">
        <v>677</v>
      </c>
      <c r="K23" s="14">
        <v>928</v>
      </c>
      <c r="L23" s="14">
        <v>452</v>
      </c>
      <c r="M23" s="14">
        <v>240</v>
      </c>
      <c r="N23" s="12">
        <f t="shared" si="7"/>
        <v>9812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99529</v>
      </c>
      <c r="C24" s="14">
        <f>C25+C26</f>
        <v>76931</v>
      </c>
      <c r="D24" s="14">
        <f>D25+D26</f>
        <v>73610</v>
      </c>
      <c r="E24" s="14">
        <f>E25+E26</f>
        <v>14386</v>
      </c>
      <c r="F24" s="14">
        <f aca="true" t="shared" si="8" ref="F24:M24">F25+F26</f>
        <v>68055</v>
      </c>
      <c r="G24" s="14">
        <f t="shared" si="8"/>
        <v>105212</v>
      </c>
      <c r="H24" s="14">
        <f t="shared" si="8"/>
        <v>93005</v>
      </c>
      <c r="I24" s="14">
        <f t="shared" si="8"/>
        <v>69568</v>
      </c>
      <c r="J24" s="14">
        <f t="shared" si="8"/>
        <v>57366</v>
      </c>
      <c r="K24" s="14">
        <f t="shared" si="8"/>
        <v>58743</v>
      </c>
      <c r="L24" s="14">
        <f t="shared" si="8"/>
        <v>19477</v>
      </c>
      <c r="M24" s="14">
        <f t="shared" si="8"/>
        <v>10632</v>
      </c>
      <c r="N24" s="12">
        <f t="shared" si="7"/>
        <v>746514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74221</v>
      </c>
      <c r="C25" s="14">
        <v>61033</v>
      </c>
      <c r="D25" s="14">
        <v>56743</v>
      </c>
      <c r="E25" s="14">
        <v>11531</v>
      </c>
      <c r="F25" s="14">
        <v>53241</v>
      </c>
      <c r="G25" s="14">
        <v>83512</v>
      </c>
      <c r="H25" s="14">
        <v>73628</v>
      </c>
      <c r="I25" s="14">
        <v>51708</v>
      </c>
      <c r="J25" s="14">
        <v>45355</v>
      </c>
      <c r="K25" s="14">
        <v>43244</v>
      </c>
      <c r="L25" s="14">
        <v>14495</v>
      </c>
      <c r="M25" s="14">
        <v>7463</v>
      </c>
      <c r="N25" s="12">
        <f t="shared" si="7"/>
        <v>576174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25308</v>
      </c>
      <c r="C26" s="14">
        <v>15898</v>
      </c>
      <c r="D26" s="14">
        <v>16867</v>
      </c>
      <c r="E26" s="14">
        <v>2855</v>
      </c>
      <c r="F26" s="14">
        <v>14814</v>
      </c>
      <c r="G26" s="14">
        <v>21700</v>
      </c>
      <c r="H26" s="14">
        <v>19377</v>
      </c>
      <c r="I26" s="14">
        <v>17860</v>
      </c>
      <c r="J26" s="14">
        <v>12011</v>
      </c>
      <c r="K26" s="14">
        <v>15499</v>
      </c>
      <c r="L26" s="14">
        <v>4982</v>
      </c>
      <c r="M26" s="14">
        <v>3169</v>
      </c>
      <c r="N26" s="12">
        <f t="shared" si="7"/>
        <v>170340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965558.2942073399</v>
      </c>
      <c r="C36" s="61">
        <f aca="true" t="shared" si="11" ref="C36:M36">C37+C38+C39+C40</f>
        <v>677123.3191999999</v>
      </c>
      <c r="D36" s="61">
        <f t="shared" si="11"/>
        <v>670170.0236943</v>
      </c>
      <c r="E36" s="61">
        <f t="shared" si="11"/>
        <v>147392.9429184</v>
      </c>
      <c r="F36" s="61">
        <f t="shared" si="11"/>
        <v>623309.8523307501</v>
      </c>
      <c r="G36" s="61">
        <f t="shared" si="11"/>
        <v>809107.5730000001</v>
      </c>
      <c r="H36" s="61">
        <f t="shared" si="11"/>
        <v>877872.7099</v>
      </c>
      <c r="I36" s="61">
        <f t="shared" si="11"/>
        <v>751711.0097857999</v>
      </c>
      <c r="J36" s="61">
        <f t="shared" si="11"/>
        <v>611675.6780941</v>
      </c>
      <c r="K36" s="61">
        <f t="shared" si="11"/>
        <v>703194.30930336</v>
      </c>
      <c r="L36" s="61">
        <f t="shared" si="11"/>
        <v>346687.14647597994</v>
      </c>
      <c r="M36" s="61">
        <f t="shared" si="11"/>
        <v>204994.34684032</v>
      </c>
      <c r="N36" s="61">
        <f>N37+N38+N39+N40</f>
        <v>7388797.205750349</v>
      </c>
    </row>
    <row r="37" spans="1:14" ht="18.75" customHeight="1">
      <c r="A37" s="58" t="s">
        <v>55</v>
      </c>
      <c r="B37" s="55">
        <f aca="true" t="shared" si="12" ref="B37:M37">B29*B7</f>
        <v>965247.8267999999</v>
      </c>
      <c r="C37" s="55">
        <f t="shared" si="12"/>
        <v>676716.3572</v>
      </c>
      <c r="D37" s="55">
        <f t="shared" si="12"/>
        <v>660380.3128</v>
      </c>
      <c r="E37" s="55">
        <f t="shared" si="12"/>
        <v>147113.3576</v>
      </c>
      <c r="F37" s="55">
        <f t="shared" si="12"/>
        <v>623017.785</v>
      </c>
      <c r="G37" s="55">
        <f t="shared" si="12"/>
        <v>808900.2725000001</v>
      </c>
      <c r="H37" s="55">
        <f t="shared" si="12"/>
        <v>877473.9315</v>
      </c>
      <c r="I37" s="55">
        <f t="shared" si="12"/>
        <v>751390.9476</v>
      </c>
      <c r="J37" s="55">
        <f t="shared" si="12"/>
        <v>611357.2153</v>
      </c>
      <c r="K37" s="55">
        <f t="shared" si="12"/>
        <v>702717.0634</v>
      </c>
      <c r="L37" s="55">
        <f t="shared" si="12"/>
        <v>346456.3254</v>
      </c>
      <c r="M37" s="55">
        <f t="shared" si="12"/>
        <v>204899.25460000001</v>
      </c>
      <c r="N37" s="57">
        <f>SUM(B37:M37)</f>
        <v>7375670.649699999</v>
      </c>
    </row>
    <row r="38" spans="1:14" ht="18.75" customHeight="1">
      <c r="A38" s="58" t="s">
        <v>56</v>
      </c>
      <c r="B38" s="55">
        <f aca="true" t="shared" si="13" ref="B38:M38">B30*B7</f>
        <v>-2946.6125926600002</v>
      </c>
      <c r="C38" s="55">
        <f t="shared" si="13"/>
        <v>-2071.158</v>
      </c>
      <c r="D38" s="55">
        <f t="shared" si="13"/>
        <v>-2019.5491057</v>
      </c>
      <c r="E38" s="55">
        <f t="shared" si="13"/>
        <v>-366.6946816</v>
      </c>
      <c r="F38" s="55">
        <f t="shared" si="13"/>
        <v>-1869.33266925</v>
      </c>
      <c r="G38" s="55">
        <f t="shared" si="13"/>
        <v>-2454.8595</v>
      </c>
      <c r="H38" s="55">
        <f t="shared" si="13"/>
        <v>-2498.7816</v>
      </c>
      <c r="I38" s="55">
        <f t="shared" si="13"/>
        <v>-2226.5378142</v>
      </c>
      <c r="J38" s="55">
        <f t="shared" si="13"/>
        <v>-1800.1372059</v>
      </c>
      <c r="K38" s="55">
        <f t="shared" si="13"/>
        <v>-2124.99409664</v>
      </c>
      <c r="L38" s="55">
        <f t="shared" si="13"/>
        <v>-1040.33892402</v>
      </c>
      <c r="M38" s="55">
        <f t="shared" si="13"/>
        <v>-623.94775968</v>
      </c>
      <c r="N38" s="25">
        <f>SUM(B38:M38)</f>
        <v>-22042.943949649998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-108815.09</v>
      </c>
      <c r="C42" s="25">
        <f aca="true" t="shared" si="15" ref="C42:M42">+C43+C46+C54+C55</f>
        <v>-97296.81999999999</v>
      </c>
      <c r="D42" s="25">
        <f t="shared" si="15"/>
        <v>-76158.72</v>
      </c>
      <c r="E42" s="25">
        <f t="shared" si="15"/>
        <v>-34322.53</v>
      </c>
      <c r="F42" s="25">
        <f t="shared" si="15"/>
        <v>-82202.19</v>
      </c>
      <c r="G42" s="25">
        <f t="shared" si="15"/>
        <v>-113515.34</v>
      </c>
      <c r="H42" s="25">
        <f t="shared" si="15"/>
        <v>-155439.89</v>
      </c>
      <c r="I42" s="25">
        <f t="shared" si="15"/>
        <v>-142013.96</v>
      </c>
      <c r="J42" s="25">
        <f t="shared" si="15"/>
        <v>-91933.27</v>
      </c>
      <c r="K42" s="25">
        <f t="shared" si="15"/>
        <v>-108672.62</v>
      </c>
      <c r="L42" s="25">
        <f t="shared" si="15"/>
        <v>-45598.409999999996</v>
      </c>
      <c r="M42" s="25">
        <f t="shared" si="15"/>
        <v>-26838.59</v>
      </c>
      <c r="N42" s="25">
        <f>+N43+N46+N54+N55</f>
        <v>-1082807.4300000002</v>
      </c>
    </row>
    <row r="43" spans="1:14" ht="18.75" customHeight="1">
      <c r="A43" s="17" t="s">
        <v>60</v>
      </c>
      <c r="B43" s="26">
        <f>B44+B45</f>
        <v>-85397.4</v>
      </c>
      <c r="C43" s="26">
        <f>C44+C45</f>
        <v>-84124.4</v>
      </c>
      <c r="D43" s="26">
        <f>D44+D45</f>
        <v>-58170.4</v>
      </c>
      <c r="E43" s="26">
        <f>E44+E45</f>
        <v>-7926.8</v>
      </c>
      <c r="F43" s="26">
        <f aca="true" t="shared" si="16" ref="F43:M43">F44+F45</f>
        <v>-49362</v>
      </c>
      <c r="G43" s="26">
        <f t="shared" si="16"/>
        <v>-92758</v>
      </c>
      <c r="H43" s="26">
        <f t="shared" si="16"/>
        <v>-110929.6</v>
      </c>
      <c r="I43" s="26">
        <f t="shared" si="16"/>
        <v>-52223.4</v>
      </c>
      <c r="J43" s="26">
        <f t="shared" si="16"/>
        <v>-70474.8</v>
      </c>
      <c r="K43" s="26">
        <f t="shared" si="16"/>
        <v>-53203.8</v>
      </c>
      <c r="L43" s="26">
        <f t="shared" si="16"/>
        <v>-35032.2</v>
      </c>
      <c r="M43" s="26">
        <f t="shared" si="16"/>
        <v>-23495.4</v>
      </c>
      <c r="N43" s="25">
        <f aca="true" t="shared" si="17" ref="N43:N55">SUM(B43:M43)</f>
        <v>-723098.2000000001</v>
      </c>
    </row>
    <row r="44" spans="1:25" ht="18.75" customHeight="1">
      <c r="A44" s="13" t="s">
        <v>61</v>
      </c>
      <c r="B44" s="20">
        <f>ROUND(-B9*$D$3,2)</f>
        <v>-85397.4</v>
      </c>
      <c r="C44" s="20">
        <f>ROUND(-C9*$D$3,2)</f>
        <v>-84124.4</v>
      </c>
      <c r="D44" s="20">
        <f>ROUND(-D9*$D$3,2)</f>
        <v>-58170.4</v>
      </c>
      <c r="E44" s="20">
        <f>ROUND(-E9*$D$3,2)</f>
        <v>-7926.8</v>
      </c>
      <c r="F44" s="20">
        <f aca="true" t="shared" si="18" ref="F44:M44">ROUND(-F9*$D$3,2)</f>
        <v>-49362</v>
      </c>
      <c r="G44" s="20">
        <f t="shared" si="18"/>
        <v>-92758</v>
      </c>
      <c r="H44" s="20">
        <f t="shared" si="18"/>
        <v>-110929.6</v>
      </c>
      <c r="I44" s="20">
        <f t="shared" si="18"/>
        <v>-52223.4</v>
      </c>
      <c r="J44" s="20">
        <f t="shared" si="18"/>
        <v>-70474.8</v>
      </c>
      <c r="K44" s="20">
        <f t="shared" si="18"/>
        <v>-53203.8</v>
      </c>
      <c r="L44" s="20">
        <f t="shared" si="18"/>
        <v>-35032.2</v>
      </c>
      <c r="M44" s="20">
        <f t="shared" si="18"/>
        <v>-23495.4</v>
      </c>
      <c r="N44" s="47">
        <f t="shared" si="17"/>
        <v>-723098.2000000001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-23417.690000000002</v>
      </c>
      <c r="C46" s="26">
        <f aca="true" t="shared" si="20" ref="C46:M46">SUM(C47:C53)</f>
        <v>-13172.42</v>
      </c>
      <c r="D46" s="26">
        <f t="shared" si="20"/>
        <v>-17988.32</v>
      </c>
      <c r="E46" s="26">
        <f t="shared" si="20"/>
        <v>-26395.73</v>
      </c>
      <c r="F46" s="26">
        <f t="shared" si="20"/>
        <v>-32840.19</v>
      </c>
      <c r="G46" s="26">
        <f t="shared" si="20"/>
        <v>-20757.34</v>
      </c>
      <c r="H46" s="26">
        <f t="shared" si="20"/>
        <v>-44510.29</v>
      </c>
      <c r="I46" s="26">
        <f t="shared" si="20"/>
        <v>-89790.56</v>
      </c>
      <c r="J46" s="26">
        <f t="shared" si="20"/>
        <v>-21458.469999999998</v>
      </c>
      <c r="K46" s="26">
        <f t="shared" si="20"/>
        <v>-55468.82</v>
      </c>
      <c r="L46" s="26">
        <f t="shared" si="20"/>
        <v>-10566.210000000001</v>
      </c>
      <c r="M46" s="26">
        <f t="shared" si="20"/>
        <v>-3343.19</v>
      </c>
      <c r="N46" s="26">
        <f>SUM(N47:N53)</f>
        <v>-359709.23000000004</v>
      </c>
    </row>
    <row r="47" spans="1:25" ht="18.75" customHeight="1">
      <c r="A47" s="13" t="s">
        <v>64</v>
      </c>
      <c r="B47" s="24">
        <v>-23207.97</v>
      </c>
      <c r="C47" s="24">
        <v>-13052.58</v>
      </c>
      <c r="D47" s="24">
        <v>-17889.88</v>
      </c>
      <c r="E47" s="24">
        <v>-26352.93</v>
      </c>
      <c r="F47" s="24">
        <v>-32818.79</v>
      </c>
      <c r="G47" s="24">
        <v>-20701.7</v>
      </c>
      <c r="H47" s="24">
        <v>-44510.29</v>
      </c>
      <c r="I47" s="24">
        <v>-89687.84</v>
      </c>
      <c r="J47" s="24">
        <v>-21253.03</v>
      </c>
      <c r="K47" s="24">
        <v>-55370.38</v>
      </c>
      <c r="L47" s="24">
        <v>-10480.61</v>
      </c>
      <c r="M47" s="24">
        <v>-3300.39</v>
      </c>
      <c r="N47" s="24">
        <f t="shared" si="17"/>
        <v>-358626.39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856743.2042073399</v>
      </c>
      <c r="C57" s="29">
        <f t="shared" si="21"/>
        <v>579826.4992</v>
      </c>
      <c r="D57" s="29">
        <f t="shared" si="21"/>
        <v>594011.3036943</v>
      </c>
      <c r="E57" s="29">
        <f t="shared" si="21"/>
        <v>113070.41291839999</v>
      </c>
      <c r="F57" s="29">
        <f t="shared" si="21"/>
        <v>541107.6623307501</v>
      </c>
      <c r="G57" s="29">
        <f t="shared" si="21"/>
        <v>695592.2330000001</v>
      </c>
      <c r="H57" s="29">
        <f t="shared" si="21"/>
        <v>722432.8199</v>
      </c>
      <c r="I57" s="29">
        <f t="shared" si="21"/>
        <v>609697.0497857999</v>
      </c>
      <c r="J57" s="29">
        <f t="shared" si="21"/>
        <v>519742.40809409996</v>
      </c>
      <c r="K57" s="29">
        <f t="shared" si="21"/>
        <v>594521.68930336</v>
      </c>
      <c r="L57" s="29">
        <f t="shared" si="21"/>
        <v>301088.73647597997</v>
      </c>
      <c r="M57" s="29">
        <f t="shared" si="21"/>
        <v>178155.75684032</v>
      </c>
      <c r="N57" s="29">
        <f>SUM(B57:M57)</f>
        <v>6305989.775750349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856743.21</v>
      </c>
      <c r="C60" s="36">
        <f aca="true" t="shared" si="22" ref="C60:M60">SUM(C61:C74)</f>
        <v>579826.49</v>
      </c>
      <c r="D60" s="36">
        <f t="shared" si="22"/>
        <v>594011.3</v>
      </c>
      <c r="E60" s="36">
        <f t="shared" si="22"/>
        <v>113070.42</v>
      </c>
      <c r="F60" s="36">
        <f t="shared" si="22"/>
        <v>541107.67</v>
      </c>
      <c r="G60" s="36">
        <f t="shared" si="22"/>
        <v>695592.23</v>
      </c>
      <c r="H60" s="36">
        <f t="shared" si="22"/>
        <v>722432.83</v>
      </c>
      <c r="I60" s="36">
        <f t="shared" si="22"/>
        <v>609697.06</v>
      </c>
      <c r="J60" s="36">
        <f t="shared" si="22"/>
        <v>519742.41</v>
      </c>
      <c r="K60" s="36">
        <f t="shared" si="22"/>
        <v>594521.69</v>
      </c>
      <c r="L60" s="36">
        <f t="shared" si="22"/>
        <v>301088.74</v>
      </c>
      <c r="M60" s="36">
        <f t="shared" si="22"/>
        <v>178155.75</v>
      </c>
      <c r="N60" s="29">
        <f>SUM(N61:N74)</f>
        <v>6305989.799999999</v>
      </c>
    </row>
    <row r="61" spans="1:15" ht="18.75" customHeight="1">
      <c r="A61" s="17" t="s">
        <v>75</v>
      </c>
      <c r="B61" s="36">
        <v>167675.51</v>
      </c>
      <c r="C61" s="36">
        <v>169347.25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337022.76</v>
      </c>
      <c r="O61"/>
    </row>
    <row r="62" spans="1:15" ht="18.75" customHeight="1">
      <c r="A62" s="17" t="s">
        <v>76</v>
      </c>
      <c r="B62" s="36">
        <v>689067.7</v>
      </c>
      <c r="C62" s="36">
        <v>410479.24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1099546.94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594011.3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594011.3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113070.42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113070.42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541107.67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541107.67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695592.23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695592.23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570945.49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570945.49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151487.34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151487.34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609697.06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609697.06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519742.41</v>
      </c>
      <c r="K70" s="35">
        <v>0</v>
      </c>
      <c r="L70" s="35">
        <v>0</v>
      </c>
      <c r="M70" s="35">
        <v>0</v>
      </c>
      <c r="N70" s="29">
        <f t="shared" si="23"/>
        <v>519742.41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594521.69</v>
      </c>
      <c r="L71" s="35">
        <v>0</v>
      </c>
      <c r="M71" s="62"/>
      <c r="N71" s="26">
        <f t="shared" si="23"/>
        <v>594521.69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301088.74</v>
      </c>
      <c r="M72" s="35">
        <v>0</v>
      </c>
      <c r="N72" s="29">
        <f t="shared" si="23"/>
        <v>301088.74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178155.75</v>
      </c>
      <c r="N73" s="26">
        <f t="shared" si="23"/>
        <v>178155.75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2.2670473460340284</v>
      </c>
      <c r="C78" s="45">
        <v>2.234440556972837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1.979380206721245</v>
      </c>
      <c r="C79" s="45">
        <v>1.8668156136324605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1.8151898223462843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2.524889388077292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2.1199933756126392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1.680930669270482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1.9781094205823344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1.9333323831285587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1.9204176720438593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2.163026157829391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2.0683037222219736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2.4555348722676467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2.4054158179850273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2016-08-05T19:46:09Z</dcterms:modified>
  <cp:category/>
  <cp:version/>
  <cp:contentType/>
  <cp:contentStatus/>
</cp:coreProperties>
</file>