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<sst xmlns="http://schemas.openxmlformats.org/spreadsheetml/2006/main" count="105" uniqueCount="103">
  <si>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</si>
  <si>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</si>
  <si>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</si>
  <si>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</si>
  <si>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</si>
  <si>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</si>
  <si>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</si>
  <si>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</si>
  <si>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</si>
  <si>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</si>
  <si>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</si>
  <si>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</si>
  <si>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</si>
  <si>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</si>
  <si>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</si>
  <si>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</si>
  <si>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</si>
  <si>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</si>
  <si>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</si>
  <si>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</si>
  <si>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</si>
  <si>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</si>
  <si>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</si>
  <si>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</si>
  <si>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</si>
  <si>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</si>
  <si>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</si>
  <si>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</si>
  <si>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</si>
  <si>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</si>
  <si>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</si>
  <si>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</si>
  <si>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</si>
  <si>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</si>
  <si>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</si>
  <si>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</si>
  <si>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</si>
  <si>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</si>
  <si>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</si>
  <si>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</si>
  <si>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</si>
  <si>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</si>
  <si>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</si>
  <si>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</si>
  <si>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</si>
  <si>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</si>
  <si>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</si>
  <si>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</si>
  <si>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</si>
  <si>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</si>
  <si>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</si>
  <si>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</si>
  <si>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</si>
  <si>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</si>
  <si>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</si>
  <si>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</si>
  <si>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</si>
  <si>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</si>
  <si>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</si>
  <si>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</si>
  <si>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</si>
  <si>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</si>
  <si>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</si>
  <si>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</si>
  <si>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</si>
  <si>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</si>
  <si>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</si>
  <si>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</si>
  <si>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</si>
  <si>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</si>
  <si>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</si>
  <si>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</si>
  <si>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</si>
  <si>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</si>
  <si>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</si>
  <si>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</si>
  <si>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</si>
  <si>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</si>
  <si>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</si>
  <si>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</si>
  <si>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</si>
  <si>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</si>
  <si>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</si>
  <si>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</si>
  <si>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</si>
  <si>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</si>
  <si>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</si>
  <si>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</si>
  <si>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</si>
  <si>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</si>
  <si>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</si>
  <si>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</si>
  <si>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</si>
  <si>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</si>
  <si>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</si>
  <si>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</si>
  <si>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</si>
  <si>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</si>
  <si>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</si>
  <si>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</si>
  <si>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</si>
  <si>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</si>
  <si>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28/07/16 - VENCIMENTO 05/08/16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</si>
</sst>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470772</v>
      </c>
      <c r="C7" s="10">
        <f>C8+C20+C24</f>
        <v>340454</v>
      </c>
      <c r="D7" s="10">
        <f>D8+D20+D24</f>
        <v>358084</v>
      </c>
      <c r="E7" s="10">
        <f>E8+E20+E24</f>
        <v>56731</v>
      </c>
      <c r="F7" s="10">
        <f aca="true" t="shared" si="0" ref="F7:M7">F8+F20+F24</f>
        <v>288005</v>
      </c>
      <c r="G7" s="10">
        <f t="shared" si="0"/>
        <v>476091</v>
      </c>
      <c r="H7" s="10">
        <f t="shared" si="0"/>
        <v>441844</v>
      </c>
      <c r="I7" s="10">
        <f t="shared" si="0"/>
        <v>390602</v>
      </c>
      <c r="J7" s="10">
        <f t="shared" si="0"/>
        <v>280621</v>
      </c>
      <c r="K7" s="10">
        <f t="shared" si="0"/>
        <v>341048</v>
      </c>
      <c r="L7" s="10">
        <f t="shared" si="0"/>
        <v>141804</v>
      </c>
      <c r="M7" s="10">
        <f t="shared" si="0"/>
        <v>85103</v>
      </c>
      <c r="N7" s="10">
        <f>+N8+N20+N24</f>
        <v>3671159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230580</v>
      </c>
      <c r="C8" s="12">
        <f>+C9+C12+C16</f>
        <v>178315</v>
      </c>
      <c r="D8" s="12">
        <f>+D9+D12+D16</f>
        <v>203855</v>
      </c>
      <c r="E8" s="12">
        <f>+E9+E12+E16</f>
        <v>29554</v>
      </c>
      <c r="F8" s="12">
        <f aca="true" t="shared" si="1" ref="F8:M8">+F9+F12+F16</f>
        <v>152537</v>
      </c>
      <c r="G8" s="12">
        <f t="shared" si="1"/>
        <v>258192</v>
      </c>
      <c r="H8" s="12">
        <f t="shared" si="1"/>
        <v>230006</v>
      </c>
      <c r="I8" s="12">
        <f t="shared" si="1"/>
        <v>210009</v>
      </c>
      <c r="J8" s="12">
        <f t="shared" si="1"/>
        <v>150757</v>
      </c>
      <c r="K8" s="12">
        <f t="shared" si="1"/>
        <v>171700</v>
      </c>
      <c r="L8" s="12">
        <f t="shared" si="1"/>
        <v>79267</v>
      </c>
      <c r="M8" s="12">
        <f t="shared" si="1"/>
        <v>49590</v>
      </c>
      <c r="N8" s="12">
        <f>SUM(B8:M8)</f>
        <v>1944362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19657</v>
      </c>
      <c r="C9" s="14">
        <v>19504</v>
      </c>
      <c r="D9" s="14">
        <v>13028</v>
      </c>
      <c r="E9" s="14">
        <v>1855</v>
      </c>
      <c r="F9" s="14">
        <v>10969</v>
      </c>
      <c r="G9" s="14">
        <v>21630</v>
      </c>
      <c r="H9" s="14">
        <v>26357</v>
      </c>
      <c r="I9" s="14">
        <v>12055</v>
      </c>
      <c r="J9" s="14">
        <v>16638</v>
      </c>
      <c r="K9" s="14">
        <v>12557</v>
      </c>
      <c r="L9" s="14">
        <v>8543</v>
      </c>
      <c r="M9" s="14">
        <v>5549</v>
      </c>
      <c r="N9" s="12">
        <f aca="true" t="shared" si="2" ref="N9:N19">SUM(B9:M9)</f>
        <v>168342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19657</v>
      </c>
      <c r="C10" s="14">
        <f>+C9-C11</f>
        <v>19504</v>
      </c>
      <c r="D10" s="14">
        <f>+D9-D11</f>
        <v>13028</v>
      </c>
      <c r="E10" s="14">
        <f>+E9-E11</f>
        <v>1855</v>
      </c>
      <c r="F10" s="14">
        <f aca="true" t="shared" si="3" ref="F10:M10">+F9-F11</f>
        <v>10969</v>
      </c>
      <c r="G10" s="14">
        <f t="shared" si="3"/>
        <v>21630</v>
      </c>
      <c r="H10" s="14">
        <f t="shared" si="3"/>
        <v>26357</v>
      </c>
      <c r="I10" s="14">
        <f t="shared" si="3"/>
        <v>12055</v>
      </c>
      <c r="J10" s="14">
        <f t="shared" si="3"/>
        <v>16638</v>
      </c>
      <c r="K10" s="14">
        <f t="shared" si="3"/>
        <v>12557</v>
      </c>
      <c r="L10" s="14">
        <f t="shared" si="3"/>
        <v>8543</v>
      </c>
      <c r="M10" s="14">
        <f t="shared" si="3"/>
        <v>5549</v>
      </c>
      <c r="N10" s="12">
        <f t="shared" si="2"/>
        <v>168342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184763</v>
      </c>
      <c r="C12" s="14">
        <f>C13+C14+C15</f>
        <v>141187</v>
      </c>
      <c r="D12" s="14">
        <f>D13+D14+D15</f>
        <v>170679</v>
      </c>
      <c r="E12" s="14">
        <f>E13+E14+E15</f>
        <v>24702</v>
      </c>
      <c r="F12" s="14">
        <f aca="true" t="shared" si="4" ref="F12:M12">F13+F14+F15</f>
        <v>125325</v>
      </c>
      <c r="G12" s="14">
        <f t="shared" si="4"/>
        <v>208609</v>
      </c>
      <c r="H12" s="14">
        <f t="shared" si="4"/>
        <v>179955</v>
      </c>
      <c r="I12" s="14">
        <f t="shared" si="4"/>
        <v>174495</v>
      </c>
      <c r="J12" s="14">
        <f t="shared" si="4"/>
        <v>118355</v>
      </c>
      <c r="K12" s="14">
        <f t="shared" si="4"/>
        <v>137981</v>
      </c>
      <c r="L12" s="14">
        <f t="shared" si="4"/>
        <v>63009</v>
      </c>
      <c r="M12" s="14">
        <f t="shared" si="4"/>
        <v>39966</v>
      </c>
      <c r="N12" s="12">
        <f t="shared" si="2"/>
        <v>1569026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96084</v>
      </c>
      <c r="C13" s="14">
        <v>75166</v>
      </c>
      <c r="D13" s="14">
        <v>86490</v>
      </c>
      <c r="E13" s="14">
        <v>12957</v>
      </c>
      <c r="F13" s="14">
        <v>64231</v>
      </c>
      <c r="G13" s="14">
        <v>108810</v>
      </c>
      <c r="H13" s="14">
        <v>98651</v>
      </c>
      <c r="I13" s="14">
        <v>93196</v>
      </c>
      <c r="J13" s="14">
        <v>61062</v>
      </c>
      <c r="K13" s="14">
        <v>71165</v>
      </c>
      <c r="L13" s="14">
        <v>32360</v>
      </c>
      <c r="M13" s="14">
        <v>19536</v>
      </c>
      <c r="N13" s="12">
        <f t="shared" si="2"/>
        <v>819708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86328</v>
      </c>
      <c r="C14" s="14">
        <v>63342</v>
      </c>
      <c r="D14" s="14">
        <v>82557</v>
      </c>
      <c r="E14" s="14">
        <v>11334</v>
      </c>
      <c r="F14" s="14">
        <v>59241</v>
      </c>
      <c r="G14" s="14">
        <v>95659</v>
      </c>
      <c r="H14" s="14">
        <v>78484</v>
      </c>
      <c r="I14" s="14">
        <v>79824</v>
      </c>
      <c r="J14" s="14">
        <v>55618</v>
      </c>
      <c r="K14" s="14">
        <v>65310</v>
      </c>
      <c r="L14" s="14">
        <v>29792</v>
      </c>
      <c r="M14" s="14">
        <v>19955</v>
      </c>
      <c r="N14" s="12">
        <f t="shared" si="2"/>
        <v>727444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2351</v>
      </c>
      <c r="C15" s="14">
        <v>2679</v>
      </c>
      <c r="D15" s="14">
        <v>1632</v>
      </c>
      <c r="E15" s="14">
        <v>411</v>
      </c>
      <c r="F15" s="14">
        <v>1853</v>
      </c>
      <c r="G15" s="14">
        <v>4140</v>
      </c>
      <c r="H15" s="14">
        <v>2820</v>
      </c>
      <c r="I15" s="14">
        <v>1475</v>
      </c>
      <c r="J15" s="14">
        <v>1675</v>
      </c>
      <c r="K15" s="14">
        <v>1506</v>
      </c>
      <c r="L15" s="14">
        <v>857</v>
      </c>
      <c r="M15" s="14">
        <v>475</v>
      </c>
      <c r="N15" s="12">
        <f t="shared" si="2"/>
        <v>21874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26160</v>
      </c>
      <c r="C16" s="14">
        <f>C17+C18+C19</f>
        <v>17624</v>
      </c>
      <c r="D16" s="14">
        <f>D17+D18+D19</f>
        <v>20148</v>
      </c>
      <c r="E16" s="14">
        <f>E17+E18+E19</f>
        <v>2997</v>
      </c>
      <c r="F16" s="14">
        <f aca="true" t="shared" si="5" ref="F16:M16">F17+F18+F19</f>
        <v>16243</v>
      </c>
      <c r="G16" s="14">
        <f t="shared" si="5"/>
        <v>27953</v>
      </c>
      <c r="H16" s="14">
        <f t="shared" si="5"/>
        <v>23694</v>
      </c>
      <c r="I16" s="14">
        <f t="shared" si="5"/>
        <v>23459</v>
      </c>
      <c r="J16" s="14">
        <f t="shared" si="5"/>
        <v>15764</v>
      </c>
      <c r="K16" s="14">
        <f t="shared" si="5"/>
        <v>21162</v>
      </c>
      <c r="L16" s="14">
        <f t="shared" si="5"/>
        <v>7715</v>
      </c>
      <c r="M16" s="14">
        <f t="shared" si="5"/>
        <v>4075</v>
      </c>
      <c r="N16" s="12">
        <f t="shared" si="2"/>
        <v>206994</v>
      </c>
    </row>
    <row r="17" spans="1:25" ht="18.75" customHeight="1">
      <c r="A17" s="15" t="s">
        <v>16</v>
      </c>
      <c r="B17" s="14">
        <v>15932</v>
      </c>
      <c r="C17" s="14">
        <v>11939</v>
      </c>
      <c r="D17" s="14">
        <v>11065</v>
      </c>
      <c r="E17" s="14">
        <v>1855</v>
      </c>
      <c r="F17" s="14">
        <v>10082</v>
      </c>
      <c r="G17" s="14">
        <v>17640</v>
      </c>
      <c r="H17" s="14">
        <v>15049</v>
      </c>
      <c r="I17" s="14">
        <v>14532</v>
      </c>
      <c r="J17" s="14">
        <v>9727</v>
      </c>
      <c r="K17" s="14">
        <v>12862</v>
      </c>
      <c r="L17" s="14">
        <v>4726</v>
      </c>
      <c r="M17" s="14">
        <v>2460</v>
      </c>
      <c r="N17" s="12">
        <f t="shared" si="2"/>
        <v>127869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9974</v>
      </c>
      <c r="C18" s="14">
        <v>5447</v>
      </c>
      <c r="D18" s="14">
        <v>8882</v>
      </c>
      <c r="E18" s="14">
        <v>1111</v>
      </c>
      <c r="F18" s="14">
        <v>5959</v>
      </c>
      <c r="G18" s="14">
        <v>9884</v>
      </c>
      <c r="H18" s="14">
        <v>8303</v>
      </c>
      <c r="I18" s="14">
        <v>8744</v>
      </c>
      <c r="J18" s="14">
        <v>5875</v>
      </c>
      <c r="K18" s="14">
        <v>8162</v>
      </c>
      <c r="L18" s="14">
        <v>2913</v>
      </c>
      <c r="M18" s="14">
        <v>1586</v>
      </c>
      <c r="N18" s="12">
        <f t="shared" si="2"/>
        <v>76840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254</v>
      </c>
      <c r="C19" s="14">
        <v>238</v>
      </c>
      <c r="D19" s="14">
        <v>201</v>
      </c>
      <c r="E19" s="14">
        <v>31</v>
      </c>
      <c r="F19" s="14">
        <v>202</v>
      </c>
      <c r="G19" s="14">
        <v>429</v>
      </c>
      <c r="H19" s="14">
        <v>342</v>
      </c>
      <c r="I19" s="14">
        <v>183</v>
      </c>
      <c r="J19" s="14">
        <v>162</v>
      </c>
      <c r="K19" s="14">
        <v>138</v>
      </c>
      <c r="L19" s="14">
        <v>76</v>
      </c>
      <c r="M19" s="14">
        <v>29</v>
      </c>
      <c r="N19" s="12">
        <f t="shared" si="2"/>
        <v>2285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138390</v>
      </c>
      <c r="C20" s="18">
        <f>C21+C22+C23</f>
        <v>84812</v>
      </c>
      <c r="D20" s="18">
        <f>D21+D22+D23</f>
        <v>80385</v>
      </c>
      <c r="E20" s="18">
        <f>E21+E22+E23</f>
        <v>12897</v>
      </c>
      <c r="F20" s="18">
        <f aca="true" t="shared" si="6" ref="F20:M20">F21+F22+F23</f>
        <v>66826</v>
      </c>
      <c r="G20" s="18">
        <f t="shared" si="6"/>
        <v>111271</v>
      </c>
      <c r="H20" s="18">
        <f t="shared" si="6"/>
        <v>117332</v>
      </c>
      <c r="I20" s="18">
        <f t="shared" si="6"/>
        <v>109516</v>
      </c>
      <c r="J20" s="18">
        <f t="shared" si="6"/>
        <v>72088</v>
      </c>
      <c r="K20" s="18">
        <f t="shared" si="6"/>
        <v>109603</v>
      </c>
      <c r="L20" s="18">
        <f t="shared" si="6"/>
        <v>42483</v>
      </c>
      <c r="M20" s="18">
        <f t="shared" si="6"/>
        <v>24581</v>
      </c>
      <c r="N20" s="12">
        <f aca="true" t="shared" si="7" ref="N20:N26">SUM(B20:M20)</f>
        <v>970184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77737</v>
      </c>
      <c r="C21" s="14">
        <v>51579</v>
      </c>
      <c r="D21" s="14">
        <v>47130</v>
      </c>
      <c r="E21" s="14">
        <v>7789</v>
      </c>
      <c r="F21" s="14">
        <v>39365</v>
      </c>
      <c r="G21" s="14">
        <v>67082</v>
      </c>
      <c r="H21" s="14">
        <v>71868</v>
      </c>
      <c r="I21" s="14">
        <v>65250</v>
      </c>
      <c r="J21" s="14">
        <v>41846</v>
      </c>
      <c r="K21" s="14">
        <v>61194</v>
      </c>
      <c r="L21" s="14">
        <v>23964</v>
      </c>
      <c r="M21" s="14">
        <v>13486</v>
      </c>
      <c r="N21" s="12">
        <f t="shared" si="7"/>
        <v>568290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59300</v>
      </c>
      <c r="C22" s="14">
        <v>32143</v>
      </c>
      <c r="D22" s="14">
        <v>32610</v>
      </c>
      <c r="E22" s="14">
        <v>4947</v>
      </c>
      <c r="F22" s="14">
        <v>26662</v>
      </c>
      <c r="G22" s="14">
        <v>42507</v>
      </c>
      <c r="H22" s="14">
        <v>44238</v>
      </c>
      <c r="I22" s="14">
        <v>43530</v>
      </c>
      <c r="J22" s="14">
        <v>29501</v>
      </c>
      <c r="K22" s="14">
        <v>47474</v>
      </c>
      <c r="L22" s="14">
        <v>18056</v>
      </c>
      <c r="M22" s="14">
        <v>10873</v>
      </c>
      <c r="N22" s="12">
        <f t="shared" si="7"/>
        <v>391841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1353</v>
      </c>
      <c r="C23" s="14">
        <v>1090</v>
      </c>
      <c r="D23" s="14">
        <v>645</v>
      </c>
      <c r="E23" s="14">
        <v>161</v>
      </c>
      <c r="F23" s="14">
        <v>799</v>
      </c>
      <c r="G23" s="14">
        <v>1682</v>
      </c>
      <c r="H23" s="14">
        <v>1226</v>
      </c>
      <c r="I23" s="14">
        <v>736</v>
      </c>
      <c r="J23" s="14">
        <v>741</v>
      </c>
      <c r="K23" s="14">
        <v>935</v>
      </c>
      <c r="L23" s="14">
        <v>463</v>
      </c>
      <c r="M23" s="14">
        <v>222</v>
      </c>
      <c r="N23" s="12">
        <f t="shared" si="7"/>
        <v>10053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101802</v>
      </c>
      <c r="C24" s="14">
        <f>C25+C26</f>
        <v>77327</v>
      </c>
      <c r="D24" s="14">
        <f>D25+D26</f>
        <v>73844</v>
      </c>
      <c r="E24" s="14">
        <f>E25+E26</f>
        <v>14280</v>
      </c>
      <c r="F24" s="14">
        <f aca="true" t="shared" si="8" ref="F24:M24">F25+F26</f>
        <v>68642</v>
      </c>
      <c r="G24" s="14">
        <f t="shared" si="8"/>
        <v>106628</v>
      </c>
      <c r="H24" s="14">
        <f t="shared" si="8"/>
        <v>94506</v>
      </c>
      <c r="I24" s="14">
        <f t="shared" si="8"/>
        <v>71077</v>
      </c>
      <c r="J24" s="14">
        <f t="shared" si="8"/>
        <v>57776</v>
      </c>
      <c r="K24" s="14">
        <f t="shared" si="8"/>
        <v>59745</v>
      </c>
      <c r="L24" s="14">
        <f t="shared" si="8"/>
        <v>20054</v>
      </c>
      <c r="M24" s="14">
        <f t="shared" si="8"/>
        <v>10932</v>
      </c>
      <c r="N24" s="12">
        <f t="shared" si="7"/>
        <v>756613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74920</v>
      </c>
      <c r="C25" s="14">
        <v>60706</v>
      </c>
      <c r="D25" s="14">
        <v>55657</v>
      </c>
      <c r="E25" s="14">
        <v>11352</v>
      </c>
      <c r="F25" s="14">
        <v>52505</v>
      </c>
      <c r="G25" s="14">
        <v>83854</v>
      </c>
      <c r="H25" s="14">
        <v>74351</v>
      </c>
      <c r="I25" s="14">
        <v>52149</v>
      </c>
      <c r="J25" s="14">
        <v>45142</v>
      </c>
      <c r="K25" s="14">
        <v>43713</v>
      </c>
      <c r="L25" s="14">
        <v>14773</v>
      </c>
      <c r="M25" s="14">
        <v>7656</v>
      </c>
      <c r="N25" s="12">
        <f t="shared" si="7"/>
        <v>576778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26882</v>
      </c>
      <c r="C26" s="14">
        <v>16621</v>
      </c>
      <c r="D26" s="14">
        <v>18187</v>
      </c>
      <c r="E26" s="14">
        <v>2928</v>
      </c>
      <c r="F26" s="14">
        <v>16137</v>
      </c>
      <c r="G26" s="14">
        <v>22774</v>
      </c>
      <c r="H26" s="14">
        <v>20155</v>
      </c>
      <c r="I26" s="14">
        <v>18928</v>
      </c>
      <c r="J26" s="14">
        <v>12634</v>
      </c>
      <c r="K26" s="14">
        <v>16032</v>
      </c>
      <c r="L26" s="14">
        <v>5281</v>
      </c>
      <c r="M26" s="14">
        <v>3276</v>
      </c>
      <c r="N26" s="12">
        <f t="shared" si="7"/>
        <v>179835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955631.4064151199</v>
      </c>
      <c r="C36" s="61">
        <f aca="true" t="shared" si="11" ref="C36:M36">C37+C38+C39+C40</f>
        <v>667861.4175999999</v>
      </c>
      <c r="D36" s="61">
        <f t="shared" si="11"/>
        <v>659672.7549042</v>
      </c>
      <c r="E36" s="61">
        <f t="shared" si="11"/>
        <v>143257.7116504</v>
      </c>
      <c r="F36" s="61">
        <f t="shared" si="11"/>
        <v>610612.8736102501</v>
      </c>
      <c r="G36" s="61">
        <f t="shared" si="11"/>
        <v>800305.0214000001</v>
      </c>
      <c r="H36" s="61">
        <f t="shared" si="11"/>
        <v>869309.4596</v>
      </c>
      <c r="I36" s="61">
        <f t="shared" si="11"/>
        <v>750124.3769036</v>
      </c>
      <c r="J36" s="61">
        <f t="shared" si="11"/>
        <v>607006.7908003001</v>
      </c>
      <c r="K36" s="61">
        <f t="shared" si="11"/>
        <v>705382.71934848</v>
      </c>
      <c r="L36" s="61">
        <f t="shared" si="11"/>
        <v>348199.10289971996</v>
      </c>
      <c r="M36" s="61">
        <f t="shared" si="11"/>
        <v>204709.10639168002</v>
      </c>
      <c r="N36" s="61">
        <f>N37+N38+N39+N40</f>
        <v>7322072.741523751</v>
      </c>
    </row>
    <row r="37" spans="1:14" ht="18.75" customHeight="1">
      <c r="A37" s="58" t="s">
        <v>55</v>
      </c>
      <c r="B37" s="55">
        <f aca="true" t="shared" si="12" ref="B37:M37">B29*B7</f>
        <v>955290.5423999999</v>
      </c>
      <c r="C37" s="55">
        <f t="shared" si="12"/>
        <v>667426.0216</v>
      </c>
      <c r="D37" s="55">
        <f t="shared" si="12"/>
        <v>649850.8432</v>
      </c>
      <c r="E37" s="55">
        <f t="shared" si="12"/>
        <v>142967.79309999998</v>
      </c>
      <c r="F37" s="55">
        <f t="shared" si="12"/>
        <v>610282.5950000001</v>
      </c>
      <c r="G37" s="55">
        <f t="shared" si="12"/>
        <v>800070.9255</v>
      </c>
      <c r="H37" s="55">
        <f t="shared" si="12"/>
        <v>868886.2259999999</v>
      </c>
      <c r="I37" s="55">
        <f t="shared" si="12"/>
        <v>749799.5991999999</v>
      </c>
      <c r="J37" s="55">
        <f t="shared" si="12"/>
        <v>606674.5399000001</v>
      </c>
      <c r="K37" s="55">
        <f t="shared" si="12"/>
        <v>704912.1112</v>
      </c>
      <c r="L37" s="55">
        <f t="shared" si="12"/>
        <v>347972.8356</v>
      </c>
      <c r="M37" s="55">
        <f t="shared" si="12"/>
        <v>204613.1429</v>
      </c>
      <c r="N37" s="57">
        <f>SUM(B37:M37)</f>
        <v>7308747.175600001</v>
      </c>
    </row>
    <row r="38" spans="1:14" ht="18.75" customHeight="1">
      <c r="A38" s="58" t="s">
        <v>56</v>
      </c>
      <c r="B38" s="55">
        <f aca="true" t="shared" si="13" ref="B38:M38">B30*B7</f>
        <v>-2916.21598488</v>
      </c>
      <c r="C38" s="55">
        <f t="shared" si="13"/>
        <v>-2042.724</v>
      </c>
      <c r="D38" s="55">
        <f t="shared" si="13"/>
        <v>-1987.3482958</v>
      </c>
      <c r="E38" s="55">
        <f t="shared" si="13"/>
        <v>-356.3614496</v>
      </c>
      <c r="F38" s="55">
        <f t="shared" si="13"/>
        <v>-1831.1213897500002</v>
      </c>
      <c r="G38" s="55">
        <f t="shared" si="13"/>
        <v>-2428.0641</v>
      </c>
      <c r="H38" s="55">
        <f t="shared" si="13"/>
        <v>-2474.3264</v>
      </c>
      <c r="I38" s="55">
        <f t="shared" si="13"/>
        <v>-2221.8222964</v>
      </c>
      <c r="J38" s="55">
        <f t="shared" si="13"/>
        <v>-1786.3490997000001</v>
      </c>
      <c r="K38" s="55">
        <f t="shared" si="13"/>
        <v>-2131.63185152</v>
      </c>
      <c r="L38" s="55">
        <f t="shared" si="13"/>
        <v>-1044.8927002799999</v>
      </c>
      <c r="M38" s="55">
        <f t="shared" si="13"/>
        <v>-623.07650832</v>
      </c>
      <c r="N38" s="25">
        <f>SUM(B38:M38)</f>
        <v>-21843.93407625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-74906.32</v>
      </c>
      <c r="C42" s="25">
        <f aca="true" t="shared" si="15" ref="C42:M42">+C43+C46+C54+C55</f>
        <v>-74235.04</v>
      </c>
      <c r="D42" s="25">
        <f t="shared" si="15"/>
        <v>-49604.840000000004</v>
      </c>
      <c r="E42" s="25">
        <f t="shared" si="15"/>
        <v>-7091.8</v>
      </c>
      <c r="F42" s="25">
        <f t="shared" si="15"/>
        <v>-41703.6</v>
      </c>
      <c r="G42" s="25">
        <f t="shared" si="15"/>
        <v>-82249.64</v>
      </c>
      <c r="H42" s="25">
        <f t="shared" si="15"/>
        <v>-100156.6</v>
      </c>
      <c r="I42" s="25">
        <f t="shared" si="15"/>
        <v>-45911.72</v>
      </c>
      <c r="J42" s="25">
        <f t="shared" si="15"/>
        <v>-63429.840000000004</v>
      </c>
      <c r="K42" s="25">
        <f t="shared" si="15"/>
        <v>-47815.04</v>
      </c>
      <c r="L42" s="25">
        <f t="shared" si="15"/>
        <v>-32549</v>
      </c>
      <c r="M42" s="25">
        <f t="shared" si="15"/>
        <v>-21129</v>
      </c>
      <c r="N42" s="25">
        <f>+N43+N46+N54+N55</f>
        <v>-640782.44</v>
      </c>
    </row>
    <row r="43" spans="1:14" ht="18.75" customHeight="1">
      <c r="A43" s="17" t="s">
        <v>60</v>
      </c>
      <c r="B43" s="26">
        <f>B44+B45</f>
        <v>-74696.6</v>
      </c>
      <c r="C43" s="26">
        <f>C44+C45</f>
        <v>-74115.2</v>
      </c>
      <c r="D43" s="26">
        <f>D44+D45</f>
        <v>-49506.4</v>
      </c>
      <c r="E43" s="26">
        <f>E44+E45</f>
        <v>-7049</v>
      </c>
      <c r="F43" s="26">
        <f aca="true" t="shared" si="16" ref="F43:M43">F44+F45</f>
        <v>-41682.2</v>
      </c>
      <c r="G43" s="26">
        <f t="shared" si="16"/>
        <v>-82194</v>
      </c>
      <c r="H43" s="26">
        <f t="shared" si="16"/>
        <v>-100156.6</v>
      </c>
      <c r="I43" s="26">
        <f t="shared" si="16"/>
        <v>-45809</v>
      </c>
      <c r="J43" s="26">
        <f t="shared" si="16"/>
        <v>-63224.4</v>
      </c>
      <c r="K43" s="26">
        <f t="shared" si="16"/>
        <v>-47716.6</v>
      </c>
      <c r="L43" s="26">
        <f t="shared" si="16"/>
        <v>-32463.4</v>
      </c>
      <c r="M43" s="26">
        <f t="shared" si="16"/>
        <v>-21086.2</v>
      </c>
      <c r="N43" s="25">
        <f aca="true" t="shared" si="17" ref="N43:N55">SUM(B43:M43)</f>
        <v>-639699.6</v>
      </c>
    </row>
    <row r="44" spans="1:25" ht="18.75" customHeight="1">
      <c r="A44" s="13" t="s">
        <v>61</v>
      </c>
      <c r="B44" s="20">
        <f>ROUND(-B9*$D$3,2)</f>
        <v>-74696.6</v>
      </c>
      <c r="C44" s="20">
        <f>ROUND(-C9*$D$3,2)</f>
        <v>-74115.2</v>
      </c>
      <c r="D44" s="20">
        <f>ROUND(-D9*$D$3,2)</f>
        <v>-49506.4</v>
      </c>
      <c r="E44" s="20">
        <f>ROUND(-E9*$D$3,2)</f>
        <v>-7049</v>
      </c>
      <c r="F44" s="20">
        <f aca="true" t="shared" si="18" ref="F44:M44">ROUND(-F9*$D$3,2)</f>
        <v>-41682.2</v>
      </c>
      <c r="G44" s="20">
        <f t="shared" si="18"/>
        <v>-82194</v>
      </c>
      <c r="H44" s="20">
        <f t="shared" si="18"/>
        <v>-100156.6</v>
      </c>
      <c r="I44" s="20">
        <f t="shared" si="18"/>
        <v>-45809</v>
      </c>
      <c r="J44" s="20">
        <f t="shared" si="18"/>
        <v>-63224.4</v>
      </c>
      <c r="K44" s="20">
        <f t="shared" si="18"/>
        <v>-47716.6</v>
      </c>
      <c r="L44" s="20">
        <f t="shared" si="18"/>
        <v>-32463.4</v>
      </c>
      <c r="M44" s="20">
        <f t="shared" si="18"/>
        <v>-21086.2</v>
      </c>
      <c r="N44" s="47">
        <f t="shared" si="17"/>
        <v>-639699.6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880725.0864151199</v>
      </c>
      <c r="C57" s="29">
        <f t="shared" si="21"/>
        <v>593626.3775999999</v>
      </c>
      <c r="D57" s="29">
        <f t="shared" si="21"/>
        <v>610067.9149042</v>
      </c>
      <c r="E57" s="29">
        <f t="shared" si="21"/>
        <v>136165.9116504</v>
      </c>
      <c r="F57" s="29">
        <f t="shared" si="21"/>
        <v>568909.2736102501</v>
      </c>
      <c r="G57" s="29">
        <f t="shared" si="21"/>
        <v>718055.3814000001</v>
      </c>
      <c r="H57" s="29">
        <f t="shared" si="21"/>
        <v>769152.8596</v>
      </c>
      <c r="I57" s="29">
        <f t="shared" si="21"/>
        <v>704212.6569036</v>
      </c>
      <c r="J57" s="29">
        <f t="shared" si="21"/>
        <v>543576.9508003001</v>
      </c>
      <c r="K57" s="29">
        <f t="shared" si="21"/>
        <v>657567.67934848</v>
      </c>
      <c r="L57" s="29">
        <f t="shared" si="21"/>
        <v>315650.10289971996</v>
      </c>
      <c r="M57" s="29">
        <f t="shared" si="21"/>
        <v>183580.10639168002</v>
      </c>
      <c r="N57" s="29">
        <f>SUM(B57:M57)</f>
        <v>6681290.301523751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880725.09</v>
      </c>
      <c r="C60" s="36">
        <f aca="true" t="shared" si="22" ref="C60:M60">SUM(C61:C74)</f>
        <v>593626.38</v>
      </c>
      <c r="D60" s="36">
        <f t="shared" si="22"/>
        <v>610067.91</v>
      </c>
      <c r="E60" s="36">
        <f t="shared" si="22"/>
        <v>136165.91</v>
      </c>
      <c r="F60" s="36">
        <f t="shared" si="22"/>
        <v>568909.28</v>
      </c>
      <c r="G60" s="36">
        <f t="shared" si="22"/>
        <v>718055.39</v>
      </c>
      <c r="H60" s="36">
        <f t="shared" si="22"/>
        <v>769152.85</v>
      </c>
      <c r="I60" s="36">
        <f t="shared" si="22"/>
        <v>704212.67</v>
      </c>
      <c r="J60" s="36">
        <f t="shared" si="22"/>
        <v>543576.95</v>
      </c>
      <c r="K60" s="36">
        <f t="shared" si="22"/>
        <v>657567.68</v>
      </c>
      <c r="L60" s="36">
        <f t="shared" si="22"/>
        <v>315650.11</v>
      </c>
      <c r="M60" s="36">
        <f t="shared" si="22"/>
        <v>183580.1</v>
      </c>
      <c r="N60" s="29">
        <f>SUM(N61:N74)</f>
        <v>6681290.32</v>
      </c>
    </row>
    <row r="61" spans="1:15" ht="18.75" customHeight="1">
      <c r="A61" s="17" t="s">
        <v>75</v>
      </c>
      <c r="B61" s="36">
        <v>174064.01</v>
      </c>
      <c r="C61" s="36">
        <v>173197.16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347261.17000000004</v>
      </c>
      <c r="O61"/>
    </row>
    <row r="62" spans="1:15" ht="18.75" customHeight="1">
      <c r="A62" s="17" t="s">
        <v>76</v>
      </c>
      <c r="B62" s="36">
        <v>706661.08</v>
      </c>
      <c r="C62" s="36">
        <v>420429.22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1127090.2999999998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610067.91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610067.91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136165.91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136165.91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568909.28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568909.28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718055.39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718055.39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589792.72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589792.72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179360.13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179360.13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704212.67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704212.67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543576.95</v>
      </c>
      <c r="K70" s="35">
        <v>0</v>
      </c>
      <c r="L70" s="35">
        <v>0</v>
      </c>
      <c r="M70" s="35">
        <v>0</v>
      </c>
      <c r="N70" s="29">
        <f t="shared" si="23"/>
        <v>543576.95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657567.68</v>
      </c>
      <c r="L71" s="35">
        <v>0</v>
      </c>
      <c r="M71" s="62"/>
      <c r="N71" s="26">
        <f t="shared" si="23"/>
        <v>657567.68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315650.11</v>
      </c>
      <c r="M72" s="35">
        <v>0</v>
      </c>
      <c r="N72" s="29">
        <f t="shared" si="23"/>
        <v>315650.11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183580.1</v>
      </c>
      <c r="N73" s="26">
        <f t="shared" si="23"/>
        <v>183580.1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2.26724241558064</v>
      </c>
      <c r="C78" s="45">
        <v>2.238359515176629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1.9794512209949304</v>
      </c>
      <c r="C79" s="45">
        <v>1.866886436861387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1.8152860638961807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2.5252104078969166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2.1201467808206456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1.6809917041069882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1.9782881270519055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1.9333495609710287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1.9204314798787512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2.1630839844498455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2.0682798883103843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2.4554956341127188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2.40542761584997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2016-08-04T18:47:34Z</dcterms:modified>
  <cp:category/>
  <cp:version/>
  <cp:contentType/>
  <cp:contentStatus/>
</cp:coreProperties>
</file>