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<sst xmlns="http://schemas.openxmlformats.org/spreadsheetml/2006/main" count="105" uniqueCount="103">
  <si>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</si>
  <si>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</si>
  <si>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</si>
  <si>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</si>
  <si>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</si>
  <si>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</si>
  <si>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</si>
  <si>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</si>
  <si>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</si>
  <si>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</si>
  <si>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</si>
  <si>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</si>
  <si>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</si>
  <si>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</si>
  <si>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</si>
  <si>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</si>
  <si>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</si>
  <si>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</si>
  <si>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</si>
  <si>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</si>
  <si>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</si>
  <si>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</si>
  <si>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</si>
  <si>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</si>
  <si>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</si>
  <si>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</si>
  <si>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</si>
  <si>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</si>
  <si>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</si>
  <si>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</si>
  <si>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</si>
  <si>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</si>
  <si>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</si>
  <si>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</si>
  <si>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</si>
  <si>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</si>
  <si>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</si>
  <si>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</si>
  <si>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</si>
  <si>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</si>
  <si>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</si>
  <si>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</si>
  <si>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</si>
  <si>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</si>
  <si>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</si>
  <si>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</si>
  <si>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</si>
  <si>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</si>
  <si>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</si>
  <si>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</si>
  <si>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</si>
  <si>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</si>
  <si>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</si>
  <si>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</si>
  <si>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</si>
  <si>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</si>
  <si>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</si>
  <si>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</si>
  <si>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</si>
  <si>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</si>
  <si>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</si>
  <si>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</si>
  <si>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</si>
  <si>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</si>
  <si>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</si>
  <si>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</si>
  <si>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</si>
  <si>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</si>
  <si>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</si>
  <si>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</si>
  <si>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</si>
  <si>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</si>
  <si>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</si>
  <si>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</si>
  <si>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</si>
  <si>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</si>
  <si>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</si>
  <si>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</si>
  <si>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</si>
  <si>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</si>
  <si>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</si>
  <si>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</si>
  <si>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</si>
  <si>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</si>
  <si>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</si>
  <si>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</si>
  <si>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</si>
  <si>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</si>
  <si>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</si>
  <si>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</si>
  <si>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</si>
  <si>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</si>
  <si>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</si>
  <si>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</si>
  <si>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</si>
  <si>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</si>
  <si>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</si>
  <si>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</si>
  <si>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</si>
  <si>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</si>
  <si>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</si>
  <si>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</si>
  <si>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26/07/16 - VENCIMENTO 03/08/16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</si>
</sst>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466725</v>
      </c>
      <c r="C7" s="10">
        <f>C8+C20+C24</f>
        <v>341542</v>
      </c>
      <c r="D7" s="10">
        <f>D8+D20+D24</f>
        <v>356744</v>
      </c>
      <c r="E7" s="10">
        <f>E8+E20+E24</f>
        <v>59938</v>
      </c>
      <c r="F7" s="10">
        <f aca="true" t="shared" si="0" ref="F7:M7">F8+F20+F24</f>
        <v>287267</v>
      </c>
      <c r="G7" s="10">
        <f t="shared" si="0"/>
        <v>470352</v>
      </c>
      <c r="H7" s="10">
        <f t="shared" si="0"/>
        <v>441820</v>
      </c>
      <c r="I7" s="10">
        <f t="shared" si="0"/>
        <v>388868</v>
      </c>
      <c r="J7" s="10">
        <f t="shared" si="0"/>
        <v>278491</v>
      </c>
      <c r="K7" s="10">
        <f t="shared" si="0"/>
        <v>338571</v>
      </c>
      <c r="L7" s="10">
        <f t="shared" si="0"/>
        <v>143966</v>
      </c>
      <c r="M7" s="10">
        <f t="shared" si="0"/>
        <v>86192</v>
      </c>
      <c r="N7" s="10">
        <f>+N8+N20+N24</f>
        <v>3660476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226666</v>
      </c>
      <c r="C8" s="12">
        <f>+C9+C12+C16</f>
        <v>176816</v>
      </c>
      <c r="D8" s="12">
        <f>+D9+D12+D16</f>
        <v>201859</v>
      </c>
      <c r="E8" s="12">
        <f>+E9+E12+E16</f>
        <v>31057</v>
      </c>
      <c r="F8" s="12">
        <f aca="true" t="shared" si="1" ref="F8:M8">+F9+F12+F16</f>
        <v>150441</v>
      </c>
      <c r="G8" s="12">
        <f t="shared" si="1"/>
        <v>252803</v>
      </c>
      <c r="H8" s="12">
        <f t="shared" si="1"/>
        <v>227695</v>
      </c>
      <c r="I8" s="12">
        <f t="shared" si="1"/>
        <v>206639</v>
      </c>
      <c r="J8" s="12">
        <f t="shared" si="1"/>
        <v>148244</v>
      </c>
      <c r="K8" s="12">
        <f t="shared" si="1"/>
        <v>169607</v>
      </c>
      <c r="L8" s="12">
        <f t="shared" si="1"/>
        <v>80215</v>
      </c>
      <c r="M8" s="12">
        <f t="shared" si="1"/>
        <v>49480</v>
      </c>
      <c r="N8" s="12">
        <f>SUM(B8:M8)</f>
        <v>1921522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19757</v>
      </c>
      <c r="C9" s="14">
        <v>19802</v>
      </c>
      <c r="D9" s="14">
        <v>13246</v>
      </c>
      <c r="E9" s="14">
        <v>1994</v>
      </c>
      <c r="F9" s="14">
        <v>10781</v>
      </c>
      <c r="G9" s="14">
        <v>21180</v>
      </c>
      <c r="H9" s="14">
        <v>26087</v>
      </c>
      <c r="I9" s="14">
        <v>12310</v>
      </c>
      <c r="J9" s="14">
        <v>16347</v>
      </c>
      <c r="K9" s="14">
        <v>12805</v>
      </c>
      <c r="L9" s="14">
        <v>8291</v>
      </c>
      <c r="M9" s="14">
        <v>5562</v>
      </c>
      <c r="N9" s="12">
        <f aca="true" t="shared" si="2" ref="N9:N19">SUM(B9:M9)</f>
        <v>168162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19757</v>
      </c>
      <c r="C10" s="14">
        <f>+C9-C11</f>
        <v>19802</v>
      </c>
      <c r="D10" s="14">
        <f>+D9-D11</f>
        <v>13246</v>
      </c>
      <c r="E10" s="14">
        <f>+E9-E11</f>
        <v>1994</v>
      </c>
      <c r="F10" s="14">
        <f aca="true" t="shared" si="3" ref="F10:M10">+F9-F11</f>
        <v>10781</v>
      </c>
      <c r="G10" s="14">
        <f t="shared" si="3"/>
        <v>21180</v>
      </c>
      <c r="H10" s="14">
        <f t="shared" si="3"/>
        <v>26087</v>
      </c>
      <c r="I10" s="14">
        <f t="shared" si="3"/>
        <v>12310</v>
      </c>
      <c r="J10" s="14">
        <f t="shared" si="3"/>
        <v>16347</v>
      </c>
      <c r="K10" s="14">
        <f t="shared" si="3"/>
        <v>12805</v>
      </c>
      <c r="L10" s="14">
        <f t="shared" si="3"/>
        <v>8291</v>
      </c>
      <c r="M10" s="14">
        <f t="shared" si="3"/>
        <v>5562</v>
      </c>
      <c r="N10" s="12">
        <f t="shared" si="2"/>
        <v>168162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181426</v>
      </c>
      <c r="C12" s="14">
        <f>C13+C14+C15</f>
        <v>139637</v>
      </c>
      <c r="D12" s="14">
        <f>D13+D14+D15</f>
        <v>168415</v>
      </c>
      <c r="E12" s="14">
        <f>E13+E14+E15</f>
        <v>25938</v>
      </c>
      <c r="F12" s="14">
        <f aca="true" t="shared" si="4" ref="F12:M12">F13+F14+F15</f>
        <v>123570</v>
      </c>
      <c r="G12" s="14">
        <f t="shared" si="4"/>
        <v>204166</v>
      </c>
      <c r="H12" s="14">
        <f t="shared" si="4"/>
        <v>178153</v>
      </c>
      <c r="I12" s="14">
        <f t="shared" si="4"/>
        <v>171145</v>
      </c>
      <c r="J12" s="14">
        <f t="shared" si="4"/>
        <v>116133</v>
      </c>
      <c r="K12" s="14">
        <f t="shared" si="4"/>
        <v>135895</v>
      </c>
      <c r="L12" s="14">
        <f t="shared" si="4"/>
        <v>64253</v>
      </c>
      <c r="M12" s="14">
        <f t="shared" si="4"/>
        <v>39710</v>
      </c>
      <c r="N12" s="12">
        <f t="shared" si="2"/>
        <v>1548441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94042</v>
      </c>
      <c r="C13" s="14">
        <v>74432</v>
      </c>
      <c r="D13" s="14">
        <v>85394</v>
      </c>
      <c r="E13" s="14">
        <v>13609</v>
      </c>
      <c r="F13" s="14">
        <v>63516</v>
      </c>
      <c r="G13" s="14">
        <v>106510</v>
      </c>
      <c r="H13" s="14">
        <v>97720</v>
      </c>
      <c r="I13" s="14">
        <v>91511</v>
      </c>
      <c r="J13" s="14">
        <v>60275</v>
      </c>
      <c r="K13" s="14">
        <v>70404</v>
      </c>
      <c r="L13" s="14">
        <v>32671</v>
      </c>
      <c r="M13" s="14">
        <v>19507</v>
      </c>
      <c r="N13" s="12">
        <f t="shared" si="2"/>
        <v>809591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85066</v>
      </c>
      <c r="C14" s="14">
        <v>62535</v>
      </c>
      <c r="D14" s="14">
        <v>81342</v>
      </c>
      <c r="E14" s="14">
        <v>11859</v>
      </c>
      <c r="F14" s="14">
        <v>58099</v>
      </c>
      <c r="G14" s="14">
        <v>93367</v>
      </c>
      <c r="H14" s="14">
        <v>77577</v>
      </c>
      <c r="I14" s="14">
        <v>78160</v>
      </c>
      <c r="J14" s="14">
        <v>54172</v>
      </c>
      <c r="K14" s="14">
        <v>63971</v>
      </c>
      <c r="L14" s="14">
        <v>30675</v>
      </c>
      <c r="M14" s="14">
        <v>19722</v>
      </c>
      <c r="N14" s="12">
        <f t="shared" si="2"/>
        <v>716545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2318</v>
      </c>
      <c r="C15" s="14">
        <v>2670</v>
      </c>
      <c r="D15" s="14">
        <v>1679</v>
      </c>
      <c r="E15" s="14">
        <v>470</v>
      </c>
      <c r="F15" s="14">
        <v>1955</v>
      </c>
      <c r="G15" s="14">
        <v>4289</v>
      </c>
      <c r="H15" s="14">
        <v>2856</v>
      </c>
      <c r="I15" s="14">
        <v>1474</v>
      </c>
      <c r="J15" s="14">
        <v>1686</v>
      </c>
      <c r="K15" s="14">
        <v>1520</v>
      </c>
      <c r="L15" s="14">
        <v>907</v>
      </c>
      <c r="M15" s="14">
        <v>481</v>
      </c>
      <c r="N15" s="12">
        <f t="shared" si="2"/>
        <v>22305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25483</v>
      </c>
      <c r="C16" s="14">
        <f>C17+C18+C19</f>
        <v>17377</v>
      </c>
      <c r="D16" s="14">
        <f>D17+D18+D19</f>
        <v>20198</v>
      </c>
      <c r="E16" s="14">
        <f>E17+E18+E19</f>
        <v>3125</v>
      </c>
      <c r="F16" s="14">
        <f aca="true" t="shared" si="5" ref="F16:M16">F17+F18+F19</f>
        <v>16090</v>
      </c>
      <c r="G16" s="14">
        <f t="shared" si="5"/>
        <v>27457</v>
      </c>
      <c r="H16" s="14">
        <f t="shared" si="5"/>
        <v>23455</v>
      </c>
      <c r="I16" s="14">
        <f t="shared" si="5"/>
        <v>23184</v>
      </c>
      <c r="J16" s="14">
        <f t="shared" si="5"/>
        <v>15764</v>
      </c>
      <c r="K16" s="14">
        <f t="shared" si="5"/>
        <v>20907</v>
      </c>
      <c r="L16" s="14">
        <f t="shared" si="5"/>
        <v>7671</v>
      </c>
      <c r="M16" s="14">
        <f t="shared" si="5"/>
        <v>4208</v>
      </c>
      <c r="N16" s="12">
        <f t="shared" si="2"/>
        <v>204919</v>
      </c>
    </row>
    <row r="17" spans="1:25" ht="18.75" customHeight="1">
      <c r="A17" s="15" t="s">
        <v>16</v>
      </c>
      <c r="B17" s="14">
        <v>15671</v>
      </c>
      <c r="C17" s="14">
        <v>11817</v>
      </c>
      <c r="D17" s="14">
        <v>11191</v>
      </c>
      <c r="E17" s="14">
        <v>1942</v>
      </c>
      <c r="F17" s="14">
        <v>10030</v>
      </c>
      <c r="G17" s="14">
        <v>17277</v>
      </c>
      <c r="H17" s="14">
        <v>15060</v>
      </c>
      <c r="I17" s="14">
        <v>14519</v>
      </c>
      <c r="J17" s="14">
        <v>9860</v>
      </c>
      <c r="K17" s="14">
        <v>12640</v>
      </c>
      <c r="L17" s="14">
        <v>4809</v>
      </c>
      <c r="M17" s="14">
        <v>2555</v>
      </c>
      <c r="N17" s="12">
        <f t="shared" si="2"/>
        <v>127371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9509</v>
      </c>
      <c r="C18" s="14">
        <v>5329</v>
      </c>
      <c r="D18" s="14">
        <v>8825</v>
      </c>
      <c r="E18" s="14">
        <v>1145</v>
      </c>
      <c r="F18" s="14">
        <v>5855</v>
      </c>
      <c r="G18" s="14">
        <v>9701</v>
      </c>
      <c r="H18" s="14">
        <v>8047</v>
      </c>
      <c r="I18" s="14">
        <v>8481</v>
      </c>
      <c r="J18" s="14">
        <v>5695</v>
      </c>
      <c r="K18" s="14">
        <v>8123</v>
      </c>
      <c r="L18" s="14">
        <v>2807</v>
      </c>
      <c r="M18" s="14">
        <v>1615</v>
      </c>
      <c r="N18" s="12">
        <f t="shared" si="2"/>
        <v>75132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303</v>
      </c>
      <c r="C19" s="14">
        <v>231</v>
      </c>
      <c r="D19" s="14">
        <v>182</v>
      </c>
      <c r="E19" s="14">
        <v>38</v>
      </c>
      <c r="F19" s="14">
        <v>205</v>
      </c>
      <c r="G19" s="14">
        <v>479</v>
      </c>
      <c r="H19" s="14">
        <v>348</v>
      </c>
      <c r="I19" s="14">
        <v>184</v>
      </c>
      <c r="J19" s="14">
        <v>209</v>
      </c>
      <c r="K19" s="14">
        <v>144</v>
      </c>
      <c r="L19" s="14">
        <v>55</v>
      </c>
      <c r="M19" s="14">
        <v>38</v>
      </c>
      <c r="N19" s="12">
        <f t="shared" si="2"/>
        <v>2416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136152</v>
      </c>
      <c r="C20" s="18">
        <f>C21+C22+C23</f>
        <v>84654</v>
      </c>
      <c r="D20" s="18">
        <f>D21+D22+D23</f>
        <v>79165</v>
      </c>
      <c r="E20" s="18">
        <f>E21+E22+E23</f>
        <v>13495</v>
      </c>
      <c r="F20" s="18">
        <f aca="true" t="shared" si="6" ref="F20:M20">F21+F22+F23</f>
        <v>66332</v>
      </c>
      <c r="G20" s="18">
        <f t="shared" si="6"/>
        <v>109058</v>
      </c>
      <c r="H20" s="18">
        <f t="shared" si="6"/>
        <v>116674</v>
      </c>
      <c r="I20" s="18">
        <f t="shared" si="6"/>
        <v>108017</v>
      </c>
      <c r="J20" s="18">
        <f t="shared" si="6"/>
        <v>71194</v>
      </c>
      <c r="K20" s="18">
        <f t="shared" si="6"/>
        <v>107921</v>
      </c>
      <c r="L20" s="18">
        <f t="shared" si="6"/>
        <v>42613</v>
      </c>
      <c r="M20" s="18">
        <f t="shared" si="6"/>
        <v>25105</v>
      </c>
      <c r="N20" s="12">
        <f aca="true" t="shared" si="7" ref="N20:N26">SUM(B20:M20)</f>
        <v>960380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77121</v>
      </c>
      <c r="C21" s="14">
        <v>51576</v>
      </c>
      <c r="D21" s="14">
        <v>46931</v>
      </c>
      <c r="E21" s="14">
        <v>8123</v>
      </c>
      <c r="F21" s="14">
        <v>39347</v>
      </c>
      <c r="G21" s="14">
        <v>66314</v>
      </c>
      <c r="H21" s="14">
        <v>71452</v>
      </c>
      <c r="I21" s="14">
        <v>64694</v>
      </c>
      <c r="J21" s="14">
        <v>41876</v>
      </c>
      <c r="K21" s="14">
        <v>60825</v>
      </c>
      <c r="L21" s="14">
        <v>24155</v>
      </c>
      <c r="M21" s="14">
        <v>13635</v>
      </c>
      <c r="N21" s="12">
        <f t="shared" si="7"/>
        <v>566049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57692</v>
      </c>
      <c r="C22" s="14">
        <v>31892</v>
      </c>
      <c r="D22" s="14">
        <v>31517</v>
      </c>
      <c r="E22" s="14">
        <v>5179</v>
      </c>
      <c r="F22" s="14">
        <v>26194</v>
      </c>
      <c r="G22" s="14">
        <v>41031</v>
      </c>
      <c r="H22" s="14">
        <v>43910</v>
      </c>
      <c r="I22" s="14">
        <v>42518</v>
      </c>
      <c r="J22" s="14">
        <v>28537</v>
      </c>
      <c r="K22" s="14">
        <v>46163</v>
      </c>
      <c r="L22" s="14">
        <v>17985</v>
      </c>
      <c r="M22" s="14">
        <v>11238</v>
      </c>
      <c r="N22" s="12">
        <f t="shared" si="7"/>
        <v>383856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1339</v>
      </c>
      <c r="C23" s="14">
        <v>1186</v>
      </c>
      <c r="D23" s="14">
        <v>717</v>
      </c>
      <c r="E23" s="14">
        <v>193</v>
      </c>
      <c r="F23" s="14">
        <v>791</v>
      </c>
      <c r="G23" s="14">
        <v>1713</v>
      </c>
      <c r="H23" s="14">
        <v>1312</v>
      </c>
      <c r="I23" s="14">
        <v>805</v>
      </c>
      <c r="J23" s="14">
        <v>781</v>
      </c>
      <c r="K23" s="14">
        <v>933</v>
      </c>
      <c r="L23" s="14">
        <v>473</v>
      </c>
      <c r="M23" s="14">
        <v>232</v>
      </c>
      <c r="N23" s="12">
        <f t="shared" si="7"/>
        <v>10475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103907</v>
      </c>
      <c r="C24" s="14">
        <f>C25+C26</f>
        <v>80072</v>
      </c>
      <c r="D24" s="14">
        <f>D25+D26</f>
        <v>75720</v>
      </c>
      <c r="E24" s="14">
        <f>E25+E26</f>
        <v>15386</v>
      </c>
      <c r="F24" s="14">
        <f aca="true" t="shared" si="8" ref="F24:M24">F25+F26</f>
        <v>70494</v>
      </c>
      <c r="G24" s="14">
        <f t="shared" si="8"/>
        <v>108491</v>
      </c>
      <c r="H24" s="14">
        <f t="shared" si="8"/>
        <v>97451</v>
      </c>
      <c r="I24" s="14">
        <f t="shared" si="8"/>
        <v>74212</v>
      </c>
      <c r="J24" s="14">
        <f t="shared" si="8"/>
        <v>59053</v>
      </c>
      <c r="K24" s="14">
        <f t="shared" si="8"/>
        <v>61043</v>
      </c>
      <c r="L24" s="14">
        <f t="shared" si="8"/>
        <v>21138</v>
      </c>
      <c r="M24" s="14">
        <f t="shared" si="8"/>
        <v>11607</v>
      </c>
      <c r="N24" s="12">
        <f t="shared" si="7"/>
        <v>778574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73989</v>
      </c>
      <c r="C25" s="14">
        <v>61564</v>
      </c>
      <c r="D25" s="14">
        <v>55711</v>
      </c>
      <c r="E25" s="14">
        <v>11953</v>
      </c>
      <c r="F25" s="14">
        <v>52678</v>
      </c>
      <c r="G25" s="14">
        <v>83228</v>
      </c>
      <c r="H25" s="14">
        <v>75270</v>
      </c>
      <c r="I25" s="14">
        <v>53230</v>
      </c>
      <c r="J25" s="14">
        <v>45067</v>
      </c>
      <c r="K25" s="14">
        <v>43625</v>
      </c>
      <c r="L25" s="14">
        <v>15383</v>
      </c>
      <c r="M25" s="14">
        <v>7878</v>
      </c>
      <c r="N25" s="12">
        <f t="shared" si="7"/>
        <v>579576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29918</v>
      </c>
      <c r="C26" s="14">
        <v>18508</v>
      </c>
      <c r="D26" s="14">
        <v>20009</v>
      </c>
      <c r="E26" s="14">
        <v>3433</v>
      </c>
      <c r="F26" s="14">
        <v>17816</v>
      </c>
      <c r="G26" s="14">
        <v>25263</v>
      </c>
      <c r="H26" s="14">
        <v>22181</v>
      </c>
      <c r="I26" s="14">
        <v>20982</v>
      </c>
      <c r="J26" s="14">
        <v>13986</v>
      </c>
      <c r="K26" s="14">
        <v>17418</v>
      </c>
      <c r="L26" s="14">
        <v>5755</v>
      </c>
      <c r="M26" s="14">
        <v>3729</v>
      </c>
      <c r="N26" s="12">
        <f t="shared" si="7"/>
        <v>198998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947444.3033184999</v>
      </c>
      <c r="C36" s="61">
        <f aca="true" t="shared" si="11" ref="C36:M36">C37+C38+C39+C40</f>
        <v>669987.8048</v>
      </c>
      <c r="D36" s="61">
        <f t="shared" si="11"/>
        <v>657248.3598371999</v>
      </c>
      <c r="E36" s="61">
        <f t="shared" si="11"/>
        <v>151319.52725919997</v>
      </c>
      <c r="F36" s="61">
        <f t="shared" si="11"/>
        <v>609053.74377735</v>
      </c>
      <c r="G36" s="61">
        <f t="shared" si="11"/>
        <v>790689.9008000001</v>
      </c>
      <c r="H36" s="61">
        <f t="shared" si="11"/>
        <v>869262.3979999999</v>
      </c>
      <c r="I36" s="61">
        <f t="shared" si="11"/>
        <v>746805.6538424</v>
      </c>
      <c r="J36" s="61">
        <f t="shared" si="11"/>
        <v>602415.5027413</v>
      </c>
      <c r="K36" s="61">
        <f t="shared" si="11"/>
        <v>700278.48989296</v>
      </c>
      <c r="L36" s="61">
        <f t="shared" si="11"/>
        <v>353488.50385137997</v>
      </c>
      <c r="M36" s="61">
        <f t="shared" si="11"/>
        <v>207319.41604352003</v>
      </c>
      <c r="N36" s="61">
        <f>N37+N38+N39+N40</f>
        <v>7305313.60416381</v>
      </c>
    </row>
    <row r="37" spans="1:14" ht="18.75" customHeight="1">
      <c r="A37" s="58" t="s">
        <v>55</v>
      </c>
      <c r="B37" s="55">
        <f aca="true" t="shared" si="12" ref="B37:M37">B29*B7</f>
        <v>947078.37</v>
      </c>
      <c r="C37" s="55">
        <f t="shared" si="12"/>
        <v>669558.9368</v>
      </c>
      <c r="D37" s="55">
        <f t="shared" si="12"/>
        <v>647419.0112</v>
      </c>
      <c r="E37" s="55">
        <f t="shared" si="12"/>
        <v>151049.75379999998</v>
      </c>
      <c r="F37" s="55">
        <f t="shared" si="12"/>
        <v>608718.773</v>
      </c>
      <c r="G37" s="55">
        <f t="shared" si="12"/>
        <v>790426.5360000001</v>
      </c>
      <c r="H37" s="55">
        <f t="shared" si="12"/>
        <v>868839.0299999999</v>
      </c>
      <c r="I37" s="55">
        <f t="shared" si="12"/>
        <v>746471.0128</v>
      </c>
      <c r="J37" s="55">
        <f t="shared" si="12"/>
        <v>602069.6929</v>
      </c>
      <c r="K37" s="55">
        <f t="shared" si="12"/>
        <v>699792.3999</v>
      </c>
      <c r="L37" s="55">
        <f t="shared" si="12"/>
        <v>353278.1674</v>
      </c>
      <c r="M37" s="55">
        <f t="shared" si="12"/>
        <v>207231.42560000002</v>
      </c>
      <c r="N37" s="57">
        <f>SUM(B37:M37)</f>
        <v>7291933.1093999995</v>
      </c>
    </row>
    <row r="38" spans="1:14" ht="18.75" customHeight="1">
      <c r="A38" s="58" t="s">
        <v>56</v>
      </c>
      <c r="B38" s="55">
        <f aca="true" t="shared" si="13" ref="B38:M38">B30*B7</f>
        <v>-2891.1466815</v>
      </c>
      <c r="C38" s="55">
        <f t="shared" si="13"/>
        <v>-2049.252</v>
      </c>
      <c r="D38" s="55">
        <f t="shared" si="13"/>
        <v>-1979.9113627999998</v>
      </c>
      <c r="E38" s="55">
        <f t="shared" si="13"/>
        <v>-376.5065408</v>
      </c>
      <c r="F38" s="55">
        <f t="shared" si="13"/>
        <v>-1826.4292226500002</v>
      </c>
      <c r="G38" s="55">
        <f t="shared" si="13"/>
        <v>-2398.7952</v>
      </c>
      <c r="H38" s="55">
        <f t="shared" si="13"/>
        <v>-2474.192</v>
      </c>
      <c r="I38" s="55">
        <f t="shared" si="13"/>
        <v>-2211.9589576</v>
      </c>
      <c r="J38" s="55">
        <f t="shared" si="13"/>
        <v>-1772.7901587000001</v>
      </c>
      <c r="K38" s="55">
        <f t="shared" si="13"/>
        <v>-2116.1500070399998</v>
      </c>
      <c r="L38" s="55">
        <f t="shared" si="13"/>
        <v>-1060.8235486199999</v>
      </c>
      <c r="M38" s="55">
        <f t="shared" si="13"/>
        <v>-631.04955648</v>
      </c>
      <c r="N38" s="25">
        <f>SUM(B38:M38)</f>
        <v>-21789.00523619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-75286.32</v>
      </c>
      <c r="C42" s="25">
        <f aca="true" t="shared" si="15" ref="C42:M42">+C43+C46+C54+C55</f>
        <v>-75367.44</v>
      </c>
      <c r="D42" s="25">
        <f t="shared" si="15"/>
        <v>-51781.240000000005</v>
      </c>
      <c r="E42" s="25">
        <f t="shared" si="15"/>
        <v>-7620</v>
      </c>
      <c r="F42" s="25">
        <f t="shared" si="15"/>
        <v>-40989.200000000004</v>
      </c>
      <c r="G42" s="25">
        <f t="shared" si="15"/>
        <v>-81213.64</v>
      </c>
      <c r="H42" s="25">
        <f t="shared" si="15"/>
        <v>-99130.6</v>
      </c>
      <c r="I42" s="25">
        <f t="shared" si="15"/>
        <v>-46880.72</v>
      </c>
      <c r="J42" s="25">
        <f t="shared" si="15"/>
        <v>-62324.04</v>
      </c>
      <c r="K42" s="25">
        <f t="shared" si="15"/>
        <v>-48757.44</v>
      </c>
      <c r="L42" s="25">
        <f t="shared" si="15"/>
        <v>-32939.4</v>
      </c>
      <c r="M42" s="25">
        <f t="shared" si="15"/>
        <v>-21178.399999999998</v>
      </c>
      <c r="N42" s="25">
        <f>+N43+N46+N54+N55</f>
        <v>-643468.44</v>
      </c>
    </row>
    <row r="43" spans="1:14" ht="18.75" customHeight="1">
      <c r="A43" s="17" t="s">
        <v>60</v>
      </c>
      <c r="B43" s="26">
        <f>B44+B45</f>
        <v>-75076.6</v>
      </c>
      <c r="C43" s="26">
        <f>C44+C45</f>
        <v>-75247.6</v>
      </c>
      <c r="D43" s="26">
        <f>D44+D45</f>
        <v>-50334.8</v>
      </c>
      <c r="E43" s="26">
        <f>E44+E45</f>
        <v>-7577.2</v>
      </c>
      <c r="F43" s="26">
        <f aca="true" t="shared" si="16" ref="F43:M43">F44+F45</f>
        <v>-40967.8</v>
      </c>
      <c r="G43" s="26">
        <f t="shared" si="16"/>
        <v>-80484</v>
      </c>
      <c r="H43" s="26">
        <f t="shared" si="16"/>
        <v>-99130.6</v>
      </c>
      <c r="I43" s="26">
        <f t="shared" si="16"/>
        <v>-46778</v>
      </c>
      <c r="J43" s="26">
        <f t="shared" si="16"/>
        <v>-62118.6</v>
      </c>
      <c r="K43" s="26">
        <f t="shared" si="16"/>
        <v>-48659</v>
      </c>
      <c r="L43" s="26">
        <f t="shared" si="16"/>
        <v>-31505.8</v>
      </c>
      <c r="M43" s="26">
        <f t="shared" si="16"/>
        <v>-21135.6</v>
      </c>
      <c r="N43" s="25">
        <f aca="true" t="shared" si="17" ref="N43:N55">SUM(B43:M43)</f>
        <v>-639015.6</v>
      </c>
    </row>
    <row r="44" spans="1:25" ht="18.75" customHeight="1">
      <c r="A44" s="13" t="s">
        <v>61</v>
      </c>
      <c r="B44" s="20">
        <f>ROUND(-B9*$D$3,2)</f>
        <v>-75076.6</v>
      </c>
      <c r="C44" s="20">
        <f>ROUND(-C9*$D$3,2)</f>
        <v>-75247.6</v>
      </c>
      <c r="D44" s="20">
        <f>ROUND(-D9*$D$3,2)</f>
        <v>-50334.8</v>
      </c>
      <c r="E44" s="20">
        <f>ROUND(-E9*$D$3,2)</f>
        <v>-7577.2</v>
      </c>
      <c r="F44" s="20">
        <f aca="true" t="shared" si="18" ref="F44:M44">ROUND(-F9*$D$3,2)</f>
        <v>-40967.8</v>
      </c>
      <c r="G44" s="20">
        <f t="shared" si="18"/>
        <v>-80484</v>
      </c>
      <c r="H44" s="20">
        <f t="shared" si="18"/>
        <v>-99130.6</v>
      </c>
      <c r="I44" s="20">
        <f t="shared" si="18"/>
        <v>-46778</v>
      </c>
      <c r="J44" s="20">
        <f t="shared" si="18"/>
        <v>-62118.6</v>
      </c>
      <c r="K44" s="20">
        <f t="shared" si="18"/>
        <v>-48659</v>
      </c>
      <c r="L44" s="20">
        <f t="shared" si="18"/>
        <v>-31505.8</v>
      </c>
      <c r="M44" s="20">
        <f t="shared" si="18"/>
        <v>-21135.6</v>
      </c>
      <c r="N44" s="47">
        <f t="shared" si="17"/>
        <v>-639015.6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-1446.44</v>
      </c>
      <c r="E46" s="26">
        <f t="shared" si="20"/>
        <v>-42.8</v>
      </c>
      <c r="F46" s="26">
        <f t="shared" si="20"/>
        <v>-21.4</v>
      </c>
      <c r="G46" s="26">
        <f t="shared" si="20"/>
        <v>-729.64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-1433.6</v>
      </c>
      <c r="M46" s="26">
        <f t="shared" si="20"/>
        <v>-42.8</v>
      </c>
      <c r="N46" s="26">
        <f>SUM(N47:N53)</f>
        <v>-4452.84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-1348</v>
      </c>
      <c r="E51" s="24">
        <v>0</v>
      </c>
      <c r="F51" s="24">
        <v>0</v>
      </c>
      <c r="G51" s="24">
        <v>-674</v>
      </c>
      <c r="H51" s="24">
        <v>0</v>
      </c>
      <c r="I51" s="24">
        <v>0</v>
      </c>
      <c r="J51" s="24">
        <v>0</v>
      </c>
      <c r="K51" s="24">
        <v>0</v>
      </c>
      <c r="L51" s="24">
        <v>-1348</v>
      </c>
      <c r="M51" s="24">
        <v>0</v>
      </c>
      <c r="N51" s="24">
        <f t="shared" si="17"/>
        <v>-3370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872157.9833185</v>
      </c>
      <c r="C57" s="29">
        <f t="shared" si="21"/>
        <v>594620.3648000001</v>
      </c>
      <c r="D57" s="29">
        <f t="shared" si="21"/>
        <v>605467.1198371999</v>
      </c>
      <c r="E57" s="29">
        <f t="shared" si="21"/>
        <v>143699.52725919997</v>
      </c>
      <c r="F57" s="29">
        <f t="shared" si="21"/>
        <v>568064.5437773501</v>
      </c>
      <c r="G57" s="29">
        <f t="shared" si="21"/>
        <v>709476.2608</v>
      </c>
      <c r="H57" s="29">
        <f t="shared" si="21"/>
        <v>770131.798</v>
      </c>
      <c r="I57" s="29">
        <f t="shared" si="21"/>
        <v>699924.9338424</v>
      </c>
      <c r="J57" s="29">
        <f t="shared" si="21"/>
        <v>540091.4627413</v>
      </c>
      <c r="K57" s="29">
        <f t="shared" si="21"/>
        <v>651521.0498929599</v>
      </c>
      <c r="L57" s="29">
        <f t="shared" si="21"/>
        <v>320549.10385137994</v>
      </c>
      <c r="M57" s="29">
        <f t="shared" si="21"/>
        <v>186141.01604352004</v>
      </c>
      <c r="N57" s="29">
        <f>SUM(B57:M57)</f>
        <v>6661845.164163811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872157.98</v>
      </c>
      <c r="C60" s="36">
        <f aca="true" t="shared" si="22" ref="C60:M60">SUM(C61:C74)</f>
        <v>594620.36</v>
      </c>
      <c r="D60" s="36">
        <f t="shared" si="22"/>
        <v>605467.12</v>
      </c>
      <c r="E60" s="36">
        <f t="shared" si="22"/>
        <v>143699.52</v>
      </c>
      <c r="F60" s="36">
        <f t="shared" si="22"/>
        <v>568064.54</v>
      </c>
      <c r="G60" s="36">
        <f t="shared" si="22"/>
        <v>709476.26</v>
      </c>
      <c r="H60" s="36">
        <f t="shared" si="22"/>
        <v>770131.8</v>
      </c>
      <c r="I60" s="36">
        <f t="shared" si="22"/>
        <v>699924.93</v>
      </c>
      <c r="J60" s="36">
        <f t="shared" si="22"/>
        <v>540091.46</v>
      </c>
      <c r="K60" s="36">
        <f t="shared" si="22"/>
        <v>651521.05</v>
      </c>
      <c r="L60" s="36">
        <f t="shared" si="22"/>
        <v>320549.11</v>
      </c>
      <c r="M60" s="36">
        <f t="shared" si="22"/>
        <v>186141.02</v>
      </c>
      <c r="N60" s="29">
        <f>SUM(N61:N74)</f>
        <v>6661845.149999999</v>
      </c>
    </row>
    <row r="61" spans="1:15" ht="18.75" customHeight="1">
      <c r="A61" s="17" t="s">
        <v>75</v>
      </c>
      <c r="B61" s="36">
        <v>172442.09</v>
      </c>
      <c r="C61" s="36">
        <v>175148.02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347590.11</v>
      </c>
      <c r="O61"/>
    </row>
    <row r="62" spans="1:15" ht="18.75" customHeight="1">
      <c r="A62" s="17" t="s">
        <v>76</v>
      </c>
      <c r="B62" s="36">
        <v>699715.89</v>
      </c>
      <c r="C62" s="36">
        <v>419472.34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1119188.23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605467.12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605467.12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143699.52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143699.52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568064.54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568064.54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709476.26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709476.26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591759.1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591759.1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178372.7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178372.7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699924.93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699924.93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540091.46</v>
      </c>
      <c r="K70" s="35">
        <v>0</v>
      </c>
      <c r="L70" s="35">
        <v>0</v>
      </c>
      <c r="M70" s="35">
        <v>0</v>
      </c>
      <c r="N70" s="29">
        <f t="shared" si="23"/>
        <v>540091.46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651521.05</v>
      </c>
      <c r="L71" s="35">
        <v>0</v>
      </c>
      <c r="M71" s="62"/>
      <c r="N71" s="26">
        <f t="shared" si="23"/>
        <v>651521.05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320549.11</v>
      </c>
      <c r="M72" s="35">
        <v>0</v>
      </c>
      <c r="N72" s="29">
        <f t="shared" si="23"/>
        <v>320549.11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186141.02</v>
      </c>
      <c r="N73" s="26">
        <f t="shared" si="23"/>
        <v>186141.02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2.2671113995140826</v>
      </c>
      <c r="C78" s="45">
        <v>2.234770612504689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1.9795124100224002</v>
      </c>
      <c r="C79" s="45">
        <v>1.8668869336130847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1.8153087363409053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2.524600875224398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2.120166060763506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1.6810599312855055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1.9782075320135886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1.933380856465969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1.920460551761523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2.1631417271699984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2.0683357106573212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2.455361014763069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2.4053208655503995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2016-08-02T18:52:19Z</dcterms:modified>
  <cp:category/>
  <cp:version/>
  <cp:contentType/>
  <cp:contentStatus/>
</cp:coreProperties>
</file>