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<sst xmlns="http://schemas.openxmlformats.org/spreadsheetml/2006/main" count="105" uniqueCount="103">
  <si>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</si>
  <si>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</si>
  <si>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</si>
  <si>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</si>
  <si>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</si>
  <si>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</si>
  <si>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</si>
  <si>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</si>
  <si>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</si>
  <si>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</si>
  <si>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</si>
  <si>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</si>
  <si>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</si>
  <si>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</si>
  <si>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</si>
  <si>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</si>
  <si>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</si>
  <si>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</si>
  <si>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</si>
  <si>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</si>
  <si>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</si>
  <si>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</si>
  <si>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</si>
  <si>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</si>
  <si>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</si>
  <si>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</si>
  <si>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</si>
  <si>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</si>
  <si>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</si>
  <si>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</si>
  <si>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</si>
  <si>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</si>
  <si>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</si>
  <si>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</si>
  <si>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</si>
  <si>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</si>
  <si>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</si>
  <si>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</si>
  <si>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</si>
  <si>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</si>
  <si>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</si>
  <si>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</si>
  <si>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</si>
  <si>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</si>
  <si>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</si>
  <si>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</si>
  <si>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</si>
  <si>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</si>
  <si>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</si>
  <si>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</si>
  <si>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</si>
  <si>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</si>
  <si>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</si>
  <si>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</si>
  <si>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</si>
  <si>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</si>
  <si>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</si>
  <si>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</si>
  <si>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</si>
  <si>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</si>
  <si>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</si>
  <si>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</si>
  <si>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</si>
  <si>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</si>
  <si>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</si>
  <si>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</si>
  <si>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</si>
  <si>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</si>
  <si>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</si>
  <si>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</si>
  <si>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</si>
  <si>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</si>
  <si>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</si>
  <si>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</si>
  <si>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</si>
  <si>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</si>
  <si>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</si>
  <si>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</si>
  <si>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</si>
  <si>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</si>
  <si>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</si>
  <si>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</si>
  <si>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</si>
  <si>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</si>
  <si>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</si>
  <si>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</si>
  <si>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</si>
  <si>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</si>
  <si>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</si>
  <si>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</si>
  <si>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</si>
  <si>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</si>
  <si>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</si>
  <si>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</si>
  <si>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</si>
  <si>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</si>
  <si>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</si>
  <si>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</si>
  <si>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</si>
  <si>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</si>
  <si>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</si>
  <si>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</si>
  <si>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24/07/16 - VENCIMENTO 01/08/16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</si>
</sst>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213316</v>
      </c>
      <c r="C7" s="10">
        <f>C8+C20+C24</f>
        <v>143671</v>
      </c>
      <c r="D7" s="10">
        <f>D8+D20+D24</f>
        <v>166587</v>
      </c>
      <c r="E7" s="10">
        <f>E8+E20+E24</f>
        <v>27447</v>
      </c>
      <c r="F7" s="10">
        <f aca="true" t="shared" si="0" ref="F7:M7">F8+F20+F24</f>
        <v>135627</v>
      </c>
      <c r="G7" s="10">
        <f t="shared" si="0"/>
        <v>201342</v>
      </c>
      <c r="H7" s="10">
        <f t="shared" si="0"/>
        <v>181281</v>
      </c>
      <c r="I7" s="10">
        <f t="shared" si="0"/>
        <v>190189</v>
      </c>
      <c r="J7" s="10">
        <f t="shared" si="0"/>
        <v>137120</v>
      </c>
      <c r="K7" s="10">
        <f t="shared" si="0"/>
        <v>178236</v>
      </c>
      <c r="L7" s="10">
        <f t="shared" si="0"/>
        <v>57814</v>
      </c>
      <c r="M7" s="10">
        <f t="shared" si="0"/>
        <v>30247</v>
      </c>
      <c r="N7" s="10">
        <f>+N8+N20+N24</f>
        <v>1662877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104841</v>
      </c>
      <c r="C8" s="12">
        <f>+C9+C12+C16</f>
        <v>73739</v>
      </c>
      <c r="D8" s="12">
        <f>+D9+D12+D16</f>
        <v>88939</v>
      </c>
      <c r="E8" s="12">
        <f>+E9+E12+E16</f>
        <v>13681</v>
      </c>
      <c r="F8" s="12">
        <f aca="true" t="shared" si="1" ref="F8:M8">+F9+F12+F16</f>
        <v>68479</v>
      </c>
      <c r="G8" s="12">
        <f t="shared" si="1"/>
        <v>105727</v>
      </c>
      <c r="H8" s="12">
        <f t="shared" si="1"/>
        <v>95074</v>
      </c>
      <c r="I8" s="12">
        <f t="shared" si="1"/>
        <v>98824</v>
      </c>
      <c r="J8" s="12">
        <f t="shared" si="1"/>
        <v>73404</v>
      </c>
      <c r="K8" s="12">
        <f t="shared" si="1"/>
        <v>91816</v>
      </c>
      <c r="L8" s="12">
        <f t="shared" si="1"/>
        <v>32569</v>
      </c>
      <c r="M8" s="12">
        <f t="shared" si="1"/>
        <v>17782</v>
      </c>
      <c r="N8" s="12">
        <f>SUM(B8:M8)</f>
        <v>864875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15880</v>
      </c>
      <c r="C9" s="14">
        <v>13957</v>
      </c>
      <c r="D9" s="14">
        <v>11558</v>
      </c>
      <c r="E9" s="14">
        <v>1453</v>
      </c>
      <c r="F9" s="14">
        <v>9263</v>
      </c>
      <c r="G9" s="14">
        <v>16588</v>
      </c>
      <c r="H9" s="14">
        <v>18479</v>
      </c>
      <c r="I9" s="14">
        <v>9933</v>
      </c>
      <c r="J9" s="14">
        <v>12662</v>
      </c>
      <c r="K9" s="14">
        <v>10875</v>
      </c>
      <c r="L9" s="14">
        <v>5061</v>
      </c>
      <c r="M9" s="14">
        <v>2663</v>
      </c>
      <c r="N9" s="12">
        <f aca="true" t="shared" si="2" ref="N9:N19">SUM(B9:M9)</f>
        <v>128372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15880</v>
      </c>
      <c r="C10" s="14">
        <f>+C9-C11</f>
        <v>13957</v>
      </c>
      <c r="D10" s="14">
        <f>+D9-D11</f>
        <v>11558</v>
      </c>
      <c r="E10" s="14">
        <f>+E9-E11</f>
        <v>1453</v>
      </c>
      <c r="F10" s="14">
        <f aca="true" t="shared" si="3" ref="F10:M10">+F9-F11</f>
        <v>9263</v>
      </c>
      <c r="G10" s="14">
        <f t="shared" si="3"/>
        <v>16588</v>
      </c>
      <c r="H10" s="14">
        <f t="shared" si="3"/>
        <v>18479</v>
      </c>
      <c r="I10" s="14">
        <f t="shared" si="3"/>
        <v>9933</v>
      </c>
      <c r="J10" s="14">
        <f t="shared" si="3"/>
        <v>12662</v>
      </c>
      <c r="K10" s="14">
        <f t="shared" si="3"/>
        <v>10875</v>
      </c>
      <c r="L10" s="14">
        <f t="shared" si="3"/>
        <v>5061</v>
      </c>
      <c r="M10" s="14">
        <f t="shared" si="3"/>
        <v>2663</v>
      </c>
      <c r="N10" s="12">
        <f t="shared" si="2"/>
        <v>128372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76328</v>
      </c>
      <c r="C12" s="14">
        <f>C13+C14+C15</f>
        <v>52429</v>
      </c>
      <c r="D12" s="14">
        <f>D13+D14+D15</f>
        <v>67653</v>
      </c>
      <c r="E12" s="14">
        <f>E13+E14+E15</f>
        <v>10674</v>
      </c>
      <c r="F12" s="14">
        <f aca="true" t="shared" si="4" ref="F12:M12">F13+F14+F15</f>
        <v>50983</v>
      </c>
      <c r="G12" s="14">
        <f t="shared" si="4"/>
        <v>77131</v>
      </c>
      <c r="H12" s="14">
        <f t="shared" si="4"/>
        <v>66364</v>
      </c>
      <c r="I12" s="14">
        <f t="shared" si="4"/>
        <v>76741</v>
      </c>
      <c r="J12" s="14">
        <f t="shared" si="4"/>
        <v>52572</v>
      </c>
      <c r="K12" s="14">
        <f t="shared" si="4"/>
        <v>68786</v>
      </c>
      <c r="L12" s="14">
        <f t="shared" si="4"/>
        <v>24173</v>
      </c>
      <c r="M12" s="14">
        <f t="shared" si="4"/>
        <v>13668</v>
      </c>
      <c r="N12" s="12">
        <f t="shared" si="2"/>
        <v>637502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38912</v>
      </c>
      <c r="C13" s="14">
        <v>28168</v>
      </c>
      <c r="D13" s="14">
        <v>34086</v>
      </c>
      <c r="E13" s="14">
        <v>5444</v>
      </c>
      <c r="F13" s="14">
        <v>26313</v>
      </c>
      <c r="G13" s="14">
        <v>39841</v>
      </c>
      <c r="H13" s="14">
        <v>35471</v>
      </c>
      <c r="I13" s="14">
        <v>40152</v>
      </c>
      <c r="J13" s="14">
        <v>26406</v>
      </c>
      <c r="K13" s="14">
        <v>33245</v>
      </c>
      <c r="L13" s="14">
        <v>11399</v>
      </c>
      <c r="M13" s="14">
        <v>6333</v>
      </c>
      <c r="N13" s="12">
        <f t="shared" si="2"/>
        <v>325770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36463</v>
      </c>
      <c r="C14" s="14">
        <v>23317</v>
      </c>
      <c r="D14" s="14">
        <v>32937</v>
      </c>
      <c r="E14" s="14">
        <v>5060</v>
      </c>
      <c r="F14" s="14">
        <v>23973</v>
      </c>
      <c r="G14" s="14">
        <v>35691</v>
      </c>
      <c r="H14" s="14">
        <v>29868</v>
      </c>
      <c r="I14" s="14">
        <v>35936</v>
      </c>
      <c r="J14" s="14">
        <v>25525</v>
      </c>
      <c r="K14" s="14">
        <v>34824</v>
      </c>
      <c r="L14" s="14">
        <v>12451</v>
      </c>
      <c r="M14" s="14">
        <v>7194</v>
      </c>
      <c r="N14" s="12">
        <f t="shared" si="2"/>
        <v>303239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953</v>
      </c>
      <c r="C15" s="14">
        <v>944</v>
      </c>
      <c r="D15" s="14">
        <v>630</v>
      </c>
      <c r="E15" s="14">
        <v>170</v>
      </c>
      <c r="F15" s="14">
        <v>697</v>
      </c>
      <c r="G15" s="14">
        <v>1599</v>
      </c>
      <c r="H15" s="14">
        <v>1025</v>
      </c>
      <c r="I15" s="14">
        <v>653</v>
      </c>
      <c r="J15" s="14">
        <v>641</v>
      </c>
      <c r="K15" s="14">
        <v>717</v>
      </c>
      <c r="L15" s="14">
        <v>323</v>
      </c>
      <c r="M15" s="14">
        <v>141</v>
      </c>
      <c r="N15" s="12">
        <f t="shared" si="2"/>
        <v>8493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12633</v>
      </c>
      <c r="C16" s="14">
        <f>C17+C18+C19</f>
        <v>7353</v>
      </c>
      <c r="D16" s="14">
        <f>D17+D18+D19</f>
        <v>9728</v>
      </c>
      <c r="E16" s="14">
        <f>E17+E18+E19</f>
        <v>1554</v>
      </c>
      <c r="F16" s="14">
        <f aca="true" t="shared" si="5" ref="F16:M16">F17+F18+F19</f>
        <v>8233</v>
      </c>
      <c r="G16" s="14">
        <f t="shared" si="5"/>
        <v>12008</v>
      </c>
      <c r="H16" s="14">
        <f t="shared" si="5"/>
        <v>10231</v>
      </c>
      <c r="I16" s="14">
        <f t="shared" si="5"/>
        <v>12150</v>
      </c>
      <c r="J16" s="14">
        <f t="shared" si="5"/>
        <v>8170</v>
      </c>
      <c r="K16" s="14">
        <f t="shared" si="5"/>
        <v>12155</v>
      </c>
      <c r="L16" s="14">
        <f t="shared" si="5"/>
        <v>3335</v>
      </c>
      <c r="M16" s="14">
        <f t="shared" si="5"/>
        <v>1451</v>
      </c>
      <c r="N16" s="12">
        <f t="shared" si="2"/>
        <v>99001</v>
      </c>
    </row>
    <row r="17" spans="1:25" ht="18.75" customHeight="1">
      <c r="A17" s="15" t="s">
        <v>16</v>
      </c>
      <c r="B17" s="14">
        <v>8108</v>
      </c>
      <c r="C17" s="14">
        <v>5027</v>
      </c>
      <c r="D17" s="14">
        <v>5672</v>
      </c>
      <c r="E17" s="14">
        <v>1006</v>
      </c>
      <c r="F17" s="14">
        <v>5231</v>
      </c>
      <c r="G17" s="14">
        <v>7413</v>
      </c>
      <c r="H17" s="14">
        <v>6574</v>
      </c>
      <c r="I17" s="14">
        <v>7558</v>
      </c>
      <c r="J17" s="14">
        <v>5090</v>
      </c>
      <c r="K17" s="14">
        <v>7259</v>
      </c>
      <c r="L17" s="14">
        <v>1871</v>
      </c>
      <c r="M17" s="14">
        <v>806</v>
      </c>
      <c r="N17" s="12">
        <f t="shared" si="2"/>
        <v>61615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4399</v>
      </c>
      <c r="C18" s="14">
        <v>2221</v>
      </c>
      <c r="D18" s="14">
        <v>3982</v>
      </c>
      <c r="E18" s="14">
        <v>532</v>
      </c>
      <c r="F18" s="14">
        <v>2916</v>
      </c>
      <c r="G18" s="14">
        <v>4396</v>
      </c>
      <c r="H18" s="14">
        <v>3515</v>
      </c>
      <c r="I18" s="14">
        <v>4502</v>
      </c>
      <c r="J18" s="14">
        <v>2990</v>
      </c>
      <c r="K18" s="14">
        <v>4834</v>
      </c>
      <c r="L18" s="14">
        <v>1433</v>
      </c>
      <c r="M18" s="14">
        <v>637</v>
      </c>
      <c r="N18" s="12">
        <f t="shared" si="2"/>
        <v>36357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126</v>
      </c>
      <c r="C19" s="14">
        <v>105</v>
      </c>
      <c r="D19" s="14">
        <v>74</v>
      </c>
      <c r="E19" s="14">
        <v>16</v>
      </c>
      <c r="F19" s="14">
        <v>86</v>
      </c>
      <c r="G19" s="14">
        <v>199</v>
      </c>
      <c r="H19" s="14">
        <v>142</v>
      </c>
      <c r="I19" s="14">
        <v>90</v>
      </c>
      <c r="J19" s="14">
        <v>90</v>
      </c>
      <c r="K19" s="14">
        <v>62</v>
      </c>
      <c r="L19" s="14">
        <v>31</v>
      </c>
      <c r="M19" s="14">
        <v>8</v>
      </c>
      <c r="N19" s="12">
        <f t="shared" si="2"/>
        <v>1029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55022</v>
      </c>
      <c r="C20" s="18">
        <f>C21+C22+C23</f>
        <v>31914</v>
      </c>
      <c r="D20" s="18">
        <f>D21+D22+D23</f>
        <v>37765</v>
      </c>
      <c r="E20" s="18">
        <f>E21+E22+E23</f>
        <v>5997</v>
      </c>
      <c r="F20" s="18">
        <f aca="true" t="shared" si="6" ref="F20:M20">F21+F22+F23</f>
        <v>30798</v>
      </c>
      <c r="G20" s="18">
        <f t="shared" si="6"/>
        <v>43167</v>
      </c>
      <c r="H20" s="18">
        <f t="shared" si="6"/>
        <v>41747</v>
      </c>
      <c r="I20" s="18">
        <f t="shared" si="6"/>
        <v>51289</v>
      </c>
      <c r="J20" s="18">
        <f t="shared" si="6"/>
        <v>31477</v>
      </c>
      <c r="K20" s="18">
        <f t="shared" si="6"/>
        <v>53067</v>
      </c>
      <c r="L20" s="18">
        <f t="shared" si="6"/>
        <v>15483</v>
      </c>
      <c r="M20" s="18">
        <f t="shared" si="6"/>
        <v>7998</v>
      </c>
      <c r="N20" s="12">
        <f aca="true" t="shared" si="7" ref="N20:N26">SUM(B20:M20)</f>
        <v>405724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32144</v>
      </c>
      <c r="C21" s="14">
        <v>20556</v>
      </c>
      <c r="D21" s="14">
        <v>21692</v>
      </c>
      <c r="E21" s="14">
        <v>3559</v>
      </c>
      <c r="F21" s="14">
        <v>18822</v>
      </c>
      <c r="G21" s="14">
        <v>26027</v>
      </c>
      <c r="H21" s="14">
        <v>26298</v>
      </c>
      <c r="I21" s="14">
        <v>30134</v>
      </c>
      <c r="J21" s="14">
        <v>18149</v>
      </c>
      <c r="K21" s="14">
        <v>28592</v>
      </c>
      <c r="L21" s="14">
        <v>8770</v>
      </c>
      <c r="M21" s="14">
        <v>4390</v>
      </c>
      <c r="N21" s="12">
        <f t="shared" si="7"/>
        <v>239133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22401</v>
      </c>
      <c r="C22" s="14">
        <v>11003</v>
      </c>
      <c r="D22" s="14">
        <v>15797</v>
      </c>
      <c r="E22" s="14">
        <v>2373</v>
      </c>
      <c r="F22" s="14">
        <v>11691</v>
      </c>
      <c r="G22" s="14">
        <v>16617</v>
      </c>
      <c r="H22" s="14">
        <v>15084</v>
      </c>
      <c r="I22" s="14">
        <v>20822</v>
      </c>
      <c r="J22" s="14">
        <v>13076</v>
      </c>
      <c r="K22" s="14">
        <v>24090</v>
      </c>
      <c r="L22" s="14">
        <v>6582</v>
      </c>
      <c r="M22" s="14">
        <v>3559</v>
      </c>
      <c r="N22" s="12">
        <f t="shared" si="7"/>
        <v>163095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477</v>
      </c>
      <c r="C23" s="14">
        <v>355</v>
      </c>
      <c r="D23" s="14">
        <v>276</v>
      </c>
      <c r="E23" s="14">
        <v>65</v>
      </c>
      <c r="F23" s="14">
        <v>285</v>
      </c>
      <c r="G23" s="14">
        <v>523</v>
      </c>
      <c r="H23" s="14">
        <v>365</v>
      </c>
      <c r="I23" s="14">
        <v>333</v>
      </c>
      <c r="J23" s="14">
        <v>252</v>
      </c>
      <c r="K23" s="14">
        <v>385</v>
      </c>
      <c r="L23" s="14">
        <v>131</v>
      </c>
      <c r="M23" s="14">
        <v>49</v>
      </c>
      <c r="N23" s="12">
        <f t="shared" si="7"/>
        <v>3496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53453</v>
      </c>
      <c r="C24" s="14">
        <f>C25+C26</f>
        <v>38018</v>
      </c>
      <c r="D24" s="14">
        <f>D25+D26</f>
        <v>39883</v>
      </c>
      <c r="E24" s="14">
        <f>E25+E26</f>
        <v>7769</v>
      </c>
      <c r="F24" s="14">
        <f aca="true" t="shared" si="8" ref="F24:M24">F25+F26</f>
        <v>36350</v>
      </c>
      <c r="G24" s="14">
        <f t="shared" si="8"/>
        <v>52448</v>
      </c>
      <c r="H24" s="14">
        <f t="shared" si="8"/>
        <v>44460</v>
      </c>
      <c r="I24" s="14">
        <f t="shared" si="8"/>
        <v>40076</v>
      </c>
      <c r="J24" s="14">
        <f t="shared" si="8"/>
        <v>32239</v>
      </c>
      <c r="K24" s="14">
        <f t="shared" si="8"/>
        <v>33353</v>
      </c>
      <c r="L24" s="14">
        <f t="shared" si="8"/>
        <v>9762</v>
      </c>
      <c r="M24" s="14">
        <f t="shared" si="8"/>
        <v>4467</v>
      </c>
      <c r="N24" s="12">
        <f t="shared" si="7"/>
        <v>392278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38601</v>
      </c>
      <c r="C25" s="14">
        <v>29184</v>
      </c>
      <c r="D25" s="14">
        <v>30768</v>
      </c>
      <c r="E25" s="14">
        <v>6137</v>
      </c>
      <c r="F25" s="14">
        <v>27851</v>
      </c>
      <c r="G25" s="14">
        <v>40323</v>
      </c>
      <c r="H25" s="14">
        <v>34821</v>
      </c>
      <c r="I25" s="14">
        <v>28919</v>
      </c>
      <c r="J25" s="14">
        <v>24596</v>
      </c>
      <c r="K25" s="14">
        <v>24049</v>
      </c>
      <c r="L25" s="14">
        <v>7044</v>
      </c>
      <c r="M25" s="14">
        <v>3080</v>
      </c>
      <c r="N25" s="12">
        <f t="shared" si="7"/>
        <v>295373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14852</v>
      </c>
      <c r="C26" s="14">
        <v>8834</v>
      </c>
      <c r="D26" s="14">
        <v>9115</v>
      </c>
      <c r="E26" s="14">
        <v>1632</v>
      </c>
      <c r="F26" s="14">
        <v>8499</v>
      </c>
      <c r="G26" s="14">
        <v>12125</v>
      </c>
      <c r="H26" s="14">
        <v>9639</v>
      </c>
      <c r="I26" s="14">
        <v>11157</v>
      </c>
      <c r="J26" s="14">
        <v>7643</v>
      </c>
      <c r="K26" s="14">
        <v>9304</v>
      </c>
      <c r="L26" s="14">
        <v>2718</v>
      </c>
      <c r="M26" s="14">
        <v>1387</v>
      </c>
      <c r="N26" s="12">
        <f t="shared" si="7"/>
        <v>96905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434796.51270536</v>
      </c>
      <c r="C36" s="61">
        <f aca="true" t="shared" si="11" ref="C36:M36">C37+C38+C39+C40</f>
        <v>283268.72239999997</v>
      </c>
      <c r="D36" s="61">
        <f t="shared" si="11"/>
        <v>313206.79807935</v>
      </c>
      <c r="E36" s="61">
        <f t="shared" si="11"/>
        <v>69643.0536248</v>
      </c>
      <c r="F36" s="61">
        <f t="shared" si="11"/>
        <v>288692.70331535005</v>
      </c>
      <c r="G36" s="61">
        <f t="shared" si="11"/>
        <v>339990.5468</v>
      </c>
      <c r="H36" s="61">
        <f t="shared" si="11"/>
        <v>358371.4729</v>
      </c>
      <c r="I36" s="61">
        <f t="shared" si="11"/>
        <v>366551.5713302</v>
      </c>
      <c r="J36" s="61">
        <f t="shared" si="11"/>
        <v>297685.463216</v>
      </c>
      <c r="K36" s="61">
        <f t="shared" si="11"/>
        <v>369884.21062335995</v>
      </c>
      <c r="L36" s="61">
        <f t="shared" si="11"/>
        <v>142714.92809402</v>
      </c>
      <c r="M36" s="61">
        <f t="shared" si="11"/>
        <v>73220.45050431999</v>
      </c>
      <c r="N36" s="61">
        <f>N37+N38+N39+N40</f>
        <v>3338026.433592761</v>
      </c>
    </row>
    <row r="37" spans="1:14" ht="18.75" customHeight="1">
      <c r="A37" s="58" t="s">
        <v>55</v>
      </c>
      <c r="B37" s="55">
        <f aca="true" t="shared" si="12" ref="B37:M37">B29*B7</f>
        <v>432860.8272</v>
      </c>
      <c r="C37" s="55">
        <f t="shared" si="12"/>
        <v>281652.6284</v>
      </c>
      <c r="D37" s="55">
        <f t="shared" si="12"/>
        <v>302322.08759999997</v>
      </c>
      <c r="E37" s="55">
        <f t="shared" si="12"/>
        <v>69169.1847</v>
      </c>
      <c r="F37" s="55">
        <f t="shared" si="12"/>
        <v>287393.613</v>
      </c>
      <c r="G37" s="55">
        <f t="shared" si="12"/>
        <v>338355.231</v>
      </c>
      <c r="H37" s="55">
        <f t="shared" si="12"/>
        <v>356489.0865</v>
      </c>
      <c r="I37" s="55">
        <f t="shared" si="12"/>
        <v>365086.8044</v>
      </c>
      <c r="J37" s="55">
        <f t="shared" si="12"/>
        <v>296439.728</v>
      </c>
      <c r="K37" s="55">
        <f t="shared" si="12"/>
        <v>368395.9884</v>
      </c>
      <c r="L37" s="55">
        <f t="shared" si="12"/>
        <v>141869.7746</v>
      </c>
      <c r="M37" s="55">
        <f t="shared" si="12"/>
        <v>72722.8621</v>
      </c>
      <c r="N37" s="57">
        <f>SUM(B37:M37)</f>
        <v>3312757.8159000007</v>
      </c>
    </row>
    <row r="38" spans="1:14" ht="18.75" customHeight="1">
      <c r="A38" s="58" t="s">
        <v>56</v>
      </c>
      <c r="B38" s="55">
        <f aca="true" t="shared" si="13" ref="B38:M38">B30*B7</f>
        <v>-1321.39449464</v>
      </c>
      <c r="C38" s="55">
        <f t="shared" si="13"/>
        <v>-862.0260000000001</v>
      </c>
      <c r="D38" s="55">
        <f t="shared" si="13"/>
        <v>-924.54952065</v>
      </c>
      <c r="E38" s="55">
        <f t="shared" si="13"/>
        <v>-172.4110752</v>
      </c>
      <c r="F38" s="55">
        <f t="shared" si="13"/>
        <v>-862.30968465</v>
      </c>
      <c r="G38" s="55">
        <f t="shared" si="13"/>
        <v>-1026.8442</v>
      </c>
      <c r="H38" s="55">
        <f t="shared" si="13"/>
        <v>-1015.1736</v>
      </c>
      <c r="I38" s="55">
        <f t="shared" si="13"/>
        <v>-1081.8330698</v>
      </c>
      <c r="J38" s="55">
        <f t="shared" si="13"/>
        <v>-872.864784</v>
      </c>
      <c r="K38" s="55">
        <f t="shared" si="13"/>
        <v>-1114.01777664</v>
      </c>
      <c r="L38" s="55">
        <f t="shared" si="13"/>
        <v>-426.00650598</v>
      </c>
      <c r="M38" s="55">
        <f t="shared" si="13"/>
        <v>-221.45159568</v>
      </c>
      <c r="N38" s="25">
        <f>SUM(B38:M38)</f>
        <v>-9900.882307240001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-60553.72</v>
      </c>
      <c r="C42" s="25">
        <f aca="true" t="shared" si="15" ref="C42:M42">+C43+C46+C54+C55</f>
        <v>-53156.439999999995</v>
      </c>
      <c r="D42" s="25">
        <f t="shared" si="15"/>
        <v>-44018.840000000004</v>
      </c>
      <c r="E42" s="25">
        <f t="shared" si="15"/>
        <v>-5564.2</v>
      </c>
      <c r="F42" s="25">
        <f t="shared" si="15"/>
        <v>-35220.8</v>
      </c>
      <c r="G42" s="25">
        <f t="shared" si="15"/>
        <v>-63090.04</v>
      </c>
      <c r="H42" s="25">
        <f t="shared" si="15"/>
        <v>-70220.2</v>
      </c>
      <c r="I42" s="25">
        <f t="shared" si="15"/>
        <v>-37848.12</v>
      </c>
      <c r="J42" s="25">
        <f t="shared" si="15"/>
        <v>-48321.04</v>
      </c>
      <c r="K42" s="25">
        <f t="shared" si="15"/>
        <v>-41423.44</v>
      </c>
      <c r="L42" s="25">
        <f t="shared" si="15"/>
        <v>-19317.399999999998</v>
      </c>
      <c r="M42" s="25">
        <f t="shared" si="15"/>
        <v>-10162.199999999999</v>
      </c>
      <c r="N42" s="25">
        <f>+N43+N46+N54+N55</f>
        <v>-488896.44</v>
      </c>
    </row>
    <row r="43" spans="1:14" ht="18.75" customHeight="1">
      <c r="A43" s="17" t="s">
        <v>60</v>
      </c>
      <c r="B43" s="26">
        <f>B44+B45</f>
        <v>-60344</v>
      </c>
      <c r="C43" s="26">
        <f>C44+C45</f>
        <v>-53036.6</v>
      </c>
      <c r="D43" s="26">
        <f>D44+D45</f>
        <v>-43920.4</v>
      </c>
      <c r="E43" s="26">
        <f>E44+E45</f>
        <v>-5521.4</v>
      </c>
      <c r="F43" s="26">
        <f aca="true" t="shared" si="16" ref="F43:M43">F44+F45</f>
        <v>-35199.4</v>
      </c>
      <c r="G43" s="26">
        <f t="shared" si="16"/>
        <v>-63034.4</v>
      </c>
      <c r="H43" s="26">
        <f t="shared" si="16"/>
        <v>-70220.2</v>
      </c>
      <c r="I43" s="26">
        <f t="shared" si="16"/>
        <v>-37745.4</v>
      </c>
      <c r="J43" s="26">
        <f t="shared" si="16"/>
        <v>-48115.6</v>
      </c>
      <c r="K43" s="26">
        <f t="shared" si="16"/>
        <v>-41325</v>
      </c>
      <c r="L43" s="26">
        <f t="shared" si="16"/>
        <v>-19231.8</v>
      </c>
      <c r="M43" s="26">
        <f t="shared" si="16"/>
        <v>-10119.4</v>
      </c>
      <c r="N43" s="25">
        <f aca="true" t="shared" si="17" ref="N43:N55">SUM(B43:M43)</f>
        <v>-487813.6</v>
      </c>
    </row>
    <row r="44" spans="1:25" ht="18.75" customHeight="1">
      <c r="A44" s="13" t="s">
        <v>61</v>
      </c>
      <c r="B44" s="20">
        <f>ROUND(-B9*$D$3,2)</f>
        <v>-60344</v>
      </c>
      <c r="C44" s="20">
        <f>ROUND(-C9*$D$3,2)</f>
        <v>-53036.6</v>
      </c>
      <c r="D44" s="20">
        <f>ROUND(-D9*$D$3,2)</f>
        <v>-43920.4</v>
      </c>
      <c r="E44" s="20">
        <f>ROUND(-E9*$D$3,2)</f>
        <v>-5521.4</v>
      </c>
      <c r="F44" s="20">
        <f aca="true" t="shared" si="18" ref="F44:M44">ROUND(-F9*$D$3,2)</f>
        <v>-35199.4</v>
      </c>
      <c r="G44" s="20">
        <f t="shared" si="18"/>
        <v>-63034.4</v>
      </c>
      <c r="H44" s="20">
        <f t="shared" si="18"/>
        <v>-70220.2</v>
      </c>
      <c r="I44" s="20">
        <f t="shared" si="18"/>
        <v>-37745.4</v>
      </c>
      <c r="J44" s="20">
        <f t="shared" si="18"/>
        <v>-48115.6</v>
      </c>
      <c r="K44" s="20">
        <f t="shared" si="18"/>
        <v>-41325</v>
      </c>
      <c r="L44" s="20">
        <f t="shared" si="18"/>
        <v>-19231.8</v>
      </c>
      <c r="M44" s="20">
        <f t="shared" si="18"/>
        <v>-10119.4</v>
      </c>
      <c r="N44" s="47">
        <f t="shared" si="17"/>
        <v>-487813.6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374242.79270536</v>
      </c>
      <c r="C57" s="29">
        <f t="shared" si="21"/>
        <v>230112.28239999997</v>
      </c>
      <c r="D57" s="29">
        <f t="shared" si="21"/>
        <v>269187.95807934995</v>
      </c>
      <c r="E57" s="29">
        <f t="shared" si="21"/>
        <v>64078.8536248</v>
      </c>
      <c r="F57" s="29">
        <f t="shared" si="21"/>
        <v>253471.90331535006</v>
      </c>
      <c r="G57" s="29">
        <f t="shared" si="21"/>
        <v>276900.50680000003</v>
      </c>
      <c r="H57" s="29">
        <f t="shared" si="21"/>
        <v>288151.2729</v>
      </c>
      <c r="I57" s="29">
        <f t="shared" si="21"/>
        <v>328703.4513302</v>
      </c>
      <c r="J57" s="29">
        <f t="shared" si="21"/>
        <v>249364.423216</v>
      </c>
      <c r="K57" s="29">
        <f t="shared" si="21"/>
        <v>328460.77062335995</v>
      </c>
      <c r="L57" s="29">
        <f t="shared" si="21"/>
        <v>123397.52809402</v>
      </c>
      <c r="M57" s="29">
        <f t="shared" si="21"/>
        <v>63058.25050431999</v>
      </c>
      <c r="N57" s="29">
        <f>SUM(B57:M57)</f>
        <v>2849129.9935927605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374242.8</v>
      </c>
      <c r="C60" s="36">
        <f aca="true" t="shared" si="22" ref="C60:M60">SUM(C61:C74)</f>
        <v>230112.27999999997</v>
      </c>
      <c r="D60" s="36">
        <f t="shared" si="22"/>
        <v>269187.96</v>
      </c>
      <c r="E60" s="36">
        <f t="shared" si="22"/>
        <v>64078.85</v>
      </c>
      <c r="F60" s="36">
        <f t="shared" si="22"/>
        <v>253471.9</v>
      </c>
      <c r="G60" s="36">
        <f t="shared" si="22"/>
        <v>276900.51</v>
      </c>
      <c r="H60" s="36">
        <f t="shared" si="22"/>
        <v>288151.28</v>
      </c>
      <c r="I60" s="36">
        <f t="shared" si="22"/>
        <v>328703.45</v>
      </c>
      <c r="J60" s="36">
        <f t="shared" si="22"/>
        <v>249364.43</v>
      </c>
      <c r="K60" s="36">
        <f t="shared" si="22"/>
        <v>328460.77</v>
      </c>
      <c r="L60" s="36">
        <f t="shared" si="22"/>
        <v>123397.52</v>
      </c>
      <c r="M60" s="36">
        <f t="shared" si="22"/>
        <v>63058.25</v>
      </c>
      <c r="N60" s="29">
        <f>SUM(N61:N74)</f>
        <v>2849130</v>
      </c>
    </row>
    <row r="61" spans="1:15" ht="18.75" customHeight="1">
      <c r="A61" s="17" t="s">
        <v>75</v>
      </c>
      <c r="B61" s="36">
        <v>69659.61</v>
      </c>
      <c r="C61" s="36">
        <v>66113.92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135773.53</v>
      </c>
      <c r="O61"/>
    </row>
    <row r="62" spans="1:15" ht="18.75" customHeight="1">
      <c r="A62" s="17" t="s">
        <v>76</v>
      </c>
      <c r="B62" s="36">
        <v>304583.19</v>
      </c>
      <c r="C62" s="36">
        <v>163998.36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468581.55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269187.96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269187.96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64078.85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64078.85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253471.9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253471.9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276900.51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276900.51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226392.32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226392.32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61758.96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61758.96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328703.45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328703.45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249364.43</v>
      </c>
      <c r="K70" s="35">
        <v>0</v>
      </c>
      <c r="L70" s="35">
        <v>0</v>
      </c>
      <c r="M70" s="35">
        <v>0</v>
      </c>
      <c r="N70" s="29">
        <f t="shared" si="23"/>
        <v>249364.43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328460.77</v>
      </c>
      <c r="L71" s="35">
        <v>0</v>
      </c>
      <c r="M71" s="62"/>
      <c r="N71" s="26">
        <f t="shared" si="23"/>
        <v>328460.77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123397.52</v>
      </c>
      <c r="M72" s="35">
        <v>0</v>
      </c>
      <c r="N72" s="29">
        <f t="shared" si="23"/>
        <v>123397.52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63058.25</v>
      </c>
      <c r="N73" s="26">
        <f t="shared" si="23"/>
        <v>63058.25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2.2986766304034996</v>
      </c>
      <c r="C78" s="45">
        <v>2.2636262148807003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1.987605415243322</v>
      </c>
      <c r="C79" s="45">
        <v>1.8761306163168785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1.822224651859689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2.5373648713812074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2.128578404855597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1.688622079844245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1.9867105598426715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1.9431959646294397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1.9273016385290422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2.170985000116686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2.075249728580982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2.4685184919573113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2.420750834936357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2016-07-29T18:15:16Z</dcterms:modified>
  <cp:category/>
  <cp:version/>
  <cp:contentType/>
  <cp:contentStatus/>
</cp:coreProperties>
</file>