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<sst xmlns="http://schemas.openxmlformats.org/spreadsheetml/2006/main" count="105" uniqueCount="103">
  <si>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</si>
  <si>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</si>
  <si>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</si>
  <si>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</si>
  <si>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</si>
  <si>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</si>
  <si>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</si>
  <si>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</si>
  <si>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</si>
  <si>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</si>
  <si>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</si>
  <si>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</si>
  <si>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</si>
  <si>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</si>
  <si>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</si>
  <si>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</si>
  <si>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</si>
  <si>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</si>
  <si>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</si>
  <si>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</si>
  <si>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</si>
  <si>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</si>
  <si>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</si>
  <si>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</si>
  <si>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</si>
  <si>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</si>
  <si>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</si>
  <si>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</si>
  <si>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</si>
  <si>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</si>
  <si>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</si>
  <si>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</si>
  <si>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</si>
  <si>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</si>
  <si>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</si>
  <si>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</si>
  <si>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</si>
  <si>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</si>
  <si>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</si>
  <si>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</si>
  <si>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</si>
  <si>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</si>
  <si>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</si>
  <si>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</si>
  <si>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</si>
  <si>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</si>
  <si>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</si>
  <si>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</si>
  <si>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</si>
  <si>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</si>
  <si>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</si>
  <si>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</si>
  <si>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</si>
  <si>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</si>
  <si>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</si>
  <si>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</si>
  <si>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</si>
  <si>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</si>
  <si>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</si>
  <si>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</si>
  <si>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</si>
  <si>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</si>
  <si>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</si>
  <si>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</si>
  <si>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</si>
  <si>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</si>
  <si>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</si>
  <si>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</si>
  <si>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</si>
  <si>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</si>
  <si>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</si>
  <si>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</si>
  <si>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</si>
  <si>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</si>
  <si>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</si>
  <si>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</si>
  <si>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</si>
  <si>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</si>
  <si>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</si>
  <si>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</si>
  <si>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</si>
  <si>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</si>
  <si>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</si>
  <si>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</si>
  <si>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</si>
  <si>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</si>
  <si>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</si>
  <si>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</si>
  <si>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</si>
  <si>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</si>
  <si>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</si>
  <si>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</si>
  <si>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</si>
  <si>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</si>
  <si>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</si>
  <si>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</si>
  <si>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</si>
  <si>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</si>
  <si>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</si>
  <si>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</si>
  <si>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</si>
  <si>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</si>
  <si>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23/07/16 - VENCIMENTO 01/08/16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</si>
</sst>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338961</v>
      </c>
      <c r="C7" s="10">
        <f>C8+C20+C24</f>
        <v>232949</v>
      </c>
      <c r="D7" s="10">
        <f>D8+D20+D24</f>
        <v>272874</v>
      </c>
      <c r="E7" s="10">
        <f>E8+E20+E24</f>
        <v>49060</v>
      </c>
      <c r="F7" s="10">
        <f aca="true" t="shared" si="0" ref="F7:M7">F8+F20+F24</f>
        <v>210815</v>
      </c>
      <c r="G7" s="10">
        <f t="shared" si="0"/>
        <v>332603</v>
      </c>
      <c r="H7" s="10">
        <f t="shared" si="0"/>
        <v>309016</v>
      </c>
      <c r="I7" s="10">
        <f t="shared" si="0"/>
        <v>286574</v>
      </c>
      <c r="J7" s="10">
        <f t="shared" si="0"/>
        <v>211146</v>
      </c>
      <c r="K7" s="10">
        <f t="shared" si="0"/>
        <v>272598</v>
      </c>
      <c r="L7" s="10">
        <f t="shared" si="0"/>
        <v>91536</v>
      </c>
      <c r="M7" s="10">
        <f t="shared" si="0"/>
        <v>52197</v>
      </c>
      <c r="N7" s="10">
        <f>+N8+N20+N24</f>
        <v>2660329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169197</v>
      </c>
      <c r="C8" s="12">
        <f>+C9+C12+C16</f>
        <v>123130</v>
      </c>
      <c r="D8" s="12">
        <f>+D9+D12+D16</f>
        <v>154687</v>
      </c>
      <c r="E8" s="12">
        <f>+E9+E12+E16</f>
        <v>25737</v>
      </c>
      <c r="F8" s="12">
        <f aca="true" t="shared" si="1" ref="F8:M8">+F9+F12+F16</f>
        <v>111071</v>
      </c>
      <c r="G8" s="12">
        <f t="shared" si="1"/>
        <v>179248</v>
      </c>
      <c r="H8" s="12">
        <f t="shared" si="1"/>
        <v>164611</v>
      </c>
      <c r="I8" s="12">
        <f t="shared" si="1"/>
        <v>153287</v>
      </c>
      <c r="J8" s="12">
        <f t="shared" si="1"/>
        <v>115725</v>
      </c>
      <c r="K8" s="12">
        <f t="shared" si="1"/>
        <v>143264</v>
      </c>
      <c r="L8" s="12">
        <f t="shared" si="1"/>
        <v>52168</v>
      </c>
      <c r="M8" s="12">
        <f t="shared" si="1"/>
        <v>31253</v>
      </c>
      <c r="N8" s="12">
        <f>SUM(B8:M8)</f>
        <v>1423378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19783</v>
      </c>
      <c r="C9" s="14">
        <v>18845</v>
      </c>
      <c r="D9" s="14">
        <v>14944</v>
      </c>
      <c r="E9" s="14">
        <v>2327</v>
      </c>
      <c r="F9" s="14">
        <v>11827</v>
      </c>
      <c r="G9" s="14">
        <v>21911</v>
      </c>
      <c r="H9" s="14">
        <v>25384</v>
      </c>
      <c r="I9" s="14">
        <v>12832</v>
      </c>
      <c r="J9" s="14">
        <v>16439</v>
      </c>
      <c r="K9" s="14">
        <v>13957</v>
      </c>
      <c r="L9" s="14">
        <v>6998</v>
      </c>
      <c r="M9" s="14">
        <v>4288</v>
      </c>
      <c r="N9" s="12">
        <f aca="true" t="shared" si="2" ref="N9:N19">SUM(B9:M9)</f>
        <v>169535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19783</v>
      </c>
      <c r="C10" s="14">
        <f>+C9-C11</f>
        <v>18845</v>
      </c>
      <c r="D10" s="14">
        <f>+D9-D11</f>
        <v>14944</v>
      </c>
      <c r="E10" s="14">
        <f>+E9-E11</f>
        <v>2327</v>
      </c>
      <c r="F10" s="14">
        <f aca="true" t="shared" si="3" ref="F10:M10">+F9-F11</f>
        <v>11827</v>
      </c>
      <c r="G10" s="14">
        <f t="shared" si="3"/>
        <v>21911</v>
      </c>
      <c r="H10" s="14">
        <f t="shared" si="3"/>
        <v>25384</v>
      </c>
      <c r="I10" s="14">
        <f t="shared" si="3"/>
        <v>12832</v>
      </c>
      <c r="J10" s="14">
        <f t="shared" si="3"/>
        <v>16439</v>
      </c>
      <c r="K10" s="14">
        <f t="shared" si="3"/>
        <v>13957</v>
      </c>
      <c r="L10" s="14">
        <f t="shared" si="3"/>
        <v>6998</v>
      </c>
      <c r="M10" s="14">
        <f t="shared" si="3"/>
        <v>4288</v>
      </c>
      <c r="N10" s="12">
        <f t="shared" si="2"/>
        <v>169535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129804</v>
      </c>
      <c r="C12" s="14">
        <f>C13+C14+C15</f>
        <v>91863</v>
      </c>
      <c r="D12" s="14">
        <f>D13+D14+D15</f>
        <v>123266</v>
      </c>
      <c r="E12" s="14">
        <f>E13+E14+E15</f>
        <v>20725</v>
      </c>
      <c r="F12" s="14">
        <f aca="true" t="shared" si="4" ref="F12:M12">F13+F14+F15</f>
        <v>86706</v>
      </c>
      <c r="G12" s="14">
        <f t="shared" si="4"/>
        <v>136937</v>
      </c>
      <c r="H12" s="14">
        <f t="shared" si="4"/>
        <v>121403</v>
      </c>
      <c r="I12" s="14">
        <f t="shared" si="4"/>
        <v>122014</v>
      </c>
      <c r="J12" s="14">
        <f t="shared" si="4"/>
        <v>86358</v>
      </c>
      <c r="K12" s="14">
        <f t="shared" si="4"/>
        <v>111103</v>
      </c>
      <c r="L12" s="14">
        <f t="shared" si="4"/>
        <v>39952</v>
      </c>
      <c r="M12" s="14">
        <f t="shared" si="4"/>
        <v>24359</v>
      </c>
      <c r="N12" s="12">
        <f t="shared" si="2"/>
        <v>1094490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68188</v>
      </c>
      <c r="C13" s="14">
        <v>50069</v>
      </c>
      <c r="D13" s="14">
        <v>63740</v>
      </c>
      <c r="E13" s="14">
        <v>10926</v>
      </c>
      <c r="F13" s="14">
        <v>45268</v>
      </c>
      <c r="G13" s="14">
        <v>72453</v>
      </c>
      <c r="H13" s="14">
        <v>66592</v>
      </c>
      <c r="I13" s="14">
        <v>65258</v>
      </c>
      <c r="J13" s="14">
        <v>44308</v>
      </c>
      <c r="K13" s="14">
        <v>56040</v>
      </c>
      <c r="L13" s="14">
        <v>19957</v>
      </c>
      <c r="M13" s="14">
        <v>11726</v>
      </c>
      <c r="N13" s="12">
        <f t="shared" si="2"/>
        <v>574525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59997</v>
      </c>
      <c r="C14" s="14">
        <v>40190</v>
      </c>
      <c r="D14" s="14">
        <v>58371</v>
      </c>
      <c r="E14" s="14">
        <v>9480</v>
      </c>
      <c r="F14" s="14">
        <v>40209</v>
      </c>
      <c r="G14" s="14">
        <v>61762</v>
      </c>
      <c r="H14" s="14">
        <v>53013</v>
      </c>
      <c r="I14" s="14">
        <v>55666</v>
      </c>
      <c r="J14" s="14">
        <v>40906</v>
      </c>
      <c r="K14" s="14">
        <v>53903</v>
      </c>
      <c r="L14" s="14">
        <v>19476</v>
      </c>
      <c r="M14" s="14">
        <v>12422</v>
      </c>
      <c r="N14" s="12">
        <f t="shared" si="2"/>
        <v>505395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1619</v>
      </c>
      <c r="C15" s="14">
        <v>1604</v>
      </c>
      <c r="D15" s="14">
        <v>1155</v>
      </c>
      <c r="E15" s="14">
        <v>319</v>
      </c>
      <c r="F15" s="14">
        <v>1229</v>
      </c>
      <c r="G15" s="14">
        <v>2722</v>
      </c>
      <c r="H15" s="14">
        <v>1798</v>
      </c>
      <c r="I15" s="14">
        <v>1090</v>
      </c>
      <c r="J15" s="14">
        <v>1144</v>
      </c>
      <c r="K15" s="14">
        <v>1160</v>
      </c>
      <c r="L15" s="14">
        <v>519</v>
      </c>
      <c r="M15" s="14">
        <v>211</v>
      </c>
      <c r="N15" s="12">
        <f t="shared" si="2"/>
        <v>14570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19610</v>
      </c>
      <c r="C16" s="14">
        <f>C17+C18+C19</f>
        <v>12422</v>
      </c>
      <c r="D16" s="14">
        <f>D17+D18+D19</f>
        <v>16477</v>
      </c>
      <c r="E16" s="14">
        <f>E17+E18+E19</f>
        <v>2685</v>
      </c>
      <c r="F16" s="14">
        <f aca="true" t="shared" si="5" ref="F16:M16">F17+F18+F19</f>
        <v>12538</v>
      </c>
      <c r="G16" s="14">
        <f t="shared" si="5"/>
        <v>20400</v>
      </c>
      <c r="H16" s="14">
        <f t="shared" si="5"/>
        <v>17824</v>
      </c>
      <c r="I16" s="14">
        <f t="shared" si="5"/>
        <v>18441</v>
      </c>
      <c r="J16" s="14">
        <f t="shared" si="5"/>
        <v>12928</v>
      </c>
      <c r="K16" s="14">
        <f t="shared" si="5"/>
        <v>18204</v>
      </c>
      <c r="L16" s="14">
        <f t="shared" si="5"/>
        <v>5218</v>
      </c>
      <c r="M16" s="14">
        <f t="shared" si="5"/>
        <v>2606</v>
      </c>
      <c r="N16" s="12">
        <f t="shared" si="2"/>
        <v>159353</v>
      </c>
    </row>
    <row r="17" spans="1:25" ht="18.75" customHeight="1">
      <c r="A17" s="15" t="s">
        <v>16</v>
      </c>
      <c r="B17" s="14">
        <v>12072</v>
      </c>
      <c r="C17" s="14">
        <v>8233</v>
      </c>
      <c r="D17" s="14">
        <v>8917</v>
      </c>
      <c r="E17" s="14">
        <v>1649</v>
      </c>
      <c r="F17" s="14">
        <v>7756</v>
      </c>
      <c r="G17" s="14">
        <v>12442</v>
      </c>
      <c r="H17" s="14">
        <v>10990</v>
      </c>
      <c r="I17" s="14">
        <v>11305</v>
      </c>
      <c r="J17" s="14">
        <v>7793</v>
      </c>
      <c r="K17" s="14">
        <v>10602</v>
      </c>
      <c r="L17" s="14">
        <v>3052</v>
      </c>
      <c r="M17" s="14">
        <v>1389</v>
      </c>
      <c r="N17" s="12">
        <f t="shared" si="2"/>
        <v>96200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7333</v>
      </c>
      <c r="C18" s="14">
        <v>4023</v>
      </c>
      <c r="D18" s="14">
        <v>7436</v>
      </c>
      <c r="E18" s="14">
        <v>1007</v>
      </c>
      <c r="F18" s="14">
        <v>4641</v>
      </c>
      <c r="G18" s="14">
        <v>7619</v>
      </c>
      <c r="H18" s="14">
        <v>6595</v>
      </c>
      <c r="I18" s="14">
        <v>7010</v>
      </c>
      <c r="J18" s="14">
        <v>4996</v>
      </c>
      <c r="K18" s="14">
        <v>7461</v>
      </c>
      <c r="L18" s="14">
        <v>2121</v>
      </c>
      <c r="M18" s="14">
        <v>1200</v>
      </c>
      <c r="N18" s="12">
        <f t="shared" si="2"/>
        <v>61442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205</v>
      </c>
      <c r="C19" s="14">
        <v>166</v>
      </c>
      <c r="D19" s="14">
        <v>124</v>
      </c>
      <c r="E19" s="14">
        <v>29</v>
      </c>
      <c r="F19" s="14">
        <v>141</v>
      </c>
      <c r="G19" s="14">
        <v>339</v>
      </c>
      <c r="H19" s="14">
        <v>239</v>
      </c>
      <c r="I19" s="14">
        <v>126</v>
      </c>
      <c r="J19" s="14">
        <v>139</v>
      </c>
      <c r="K19" s="14">
        <v>141</v>
      </c>
      <c r="L19" s="14">
        <v>45</v>
      </c>
      <c r="M19" s="14">
        <v>17</v>
      </c>
      <c r="N19" s="12">
        <f t="shared" si="2"/>
        <v>1711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91405</v>
      </c>
      <c r="C20" s="18">
        <f>C21+C22+C23</f>
        <v>53672</v>
      </c>
      <c r="D20" s="18">
        <f>D21+D22+D23</f>
        <v>60287</v>
      </c>
      <c r="E20" s="18">
        <f>E21+E22+E23</f>
        <v>10763</v>
      </c>
      <c r="F20" s="18">
        <f aca="true" t="shared" si="6" ref="F20:M20">F21+F22+F23</f>
        <v>48407</v>
      </c>
      <c r="G20" s="18">
        <f t="shared" si="6"/>
        <v>74495</v>
      </c>
      <c r="H20" s="18">
        <f t="shared" si="6"/>
        <v>76082</v>
      </c>
      <c r="I20" s="18">
        <f t="shared" si="6"/>
        <v>77098</v>
      </c>
      <c r="J20" s="18">
        <f t="shared" si="6"/>
        <v>50194</v>
      </c>
      <c r="K20" s="18">
        <f t="shared" si="6"/>
        <v>81223</v>
      </c>
      <c r="L20" s="18">
        <f t="shared" si="6"/>
        <v>25361</v>
      </c>
      <c r="M20" s="18">
        <f t="shared" si="6"/>
        <v>13655</v>
      </c>
      <c r="N20" s="12">
        <f aca="true" t="shared" si="7" ref="N20:N26">SUM(B20:M20)</f>
        <v>662642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51360</v>
      </c>
      <c r="C21" s="14">
        <v>32721</v>
      </c>
      <c r="D21" s="14">
        <v>34561</v>
      </c>
      <c r="E21" s="14">
        <v>6346</v>
      </c>
      <c r="F21" s="14">
        <v>27853</v>
      </c>
      <c r="G21" s="14">
        <v>43688</v>
      </c>
      <c r="H21" s="14">
        <v>45871</v>
      </c>
      <c r="I21" s="14">
        <v>44544</v>
      </c>
      <c r="J21" s="14">
        <v>28328</v>
      </c>
      <c r="K21" s="14">
        <v>43842</v>
      </c>
      <c r="L21" s="14">
        <v>13983</v>
      </c>
      <c r="M21" s="14">
        <v>7398</v>
      </c>
      <c r="N21" s="12">
        <f t="shared" si="7"/>
        <v>380495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39247</v>
      </c>
      <c r="C22" s="14">
        <v>20302</v>
      </c>
      <c r="D22" s="14">
        <v>25241</v>
      </c>
      <c r="E22" s="14">
        <v>4295</v>
      </c>
      <c r="F22" s="14">
        <v>20049</v>
      </c>
      <c r="G22" s="14">
        <v>29773</v>
      </c>
      <c r="H22" s="14">
        <v>29427</v>
      </c>
      <c r="I22" s="14">
        <v>31985</v>
      </c>
      <c r="J22" s="14">
        <v>21364</v>
      </c>
      <c r="K22" s="14">
        <v>36777</v>
      </c>
      <c r="L22" s="14">
        <v>11159</v>
      </c>
      <c r="M22" s="14">
        <v>6145</v>
      </c>
      <c r="N22" s="12">
        <f t="shared" si="7"/>
        <v>275764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798</v>
      </c>
      <c r="C23" s="14">
        <v>649</v>
      </c>
      <c r="D23" s="14">
        <v>485</v>
      </c>
      <c r="E23" s="14">
        <v>122</v>
      </c>
      <c r="F23" s="14">
        <v>505</v>
      </c>
      <c r="G23" s="14">
        <v>1034</v>
      </c>
      <c r="H23" s="14">
        <v>784</v>
      </c>
      <c r="I23" s="14">
        <v>569</v>
      </c>
      <c r="J23" s="14">
        <v>502</v>
      </c>
      <c r="K23" s="14">
        <v>604</v>
      </c>
      <c r="L23" s="14">
        <v>219</v>
      </c>
      <c r="M23" s="14">
        <v>112</v>
      </c>
      <c r="N23" s="12">
        <f t="shared" si="7"/>
        <v>6383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78359</v>
      </c>
      <c r="C24" s="14">
        <f>C25+C26</f>
        <v>56147</v>
      </c>
      <c r="D24" s="14">
        <f>D25+D26</f>
        <v>57900</v>
      </c>
      <c r="E24" s="14">
        <f>E25+E26</f>
        <v>12560</v>
      </c>
      <c r="F24" s="14">
        <f aca="true" t="shared" si="8" ref="F24:M24">F25+F26</f>
        <v>51337</v>
      </c>
      <c r="G24" s="14">
        <f t="shared" si="8"/>
        <v>78860</v>
      </c>
      <c r="H24" s="14">
        <f t="shared" si="8"/>
        <v>68323</v>
      </c>
      <c r="I24" s="14">
        <f t="shared" si="8"/>
        <v>56189</v>
      </c>
      <c r="J24" s="14">
        <f t="shared" si="8"/>
        <v>45227</v>
      </c>
      <c r="K24" s="14">
        <f t="shared" si="8"/>
        <v>48111</v>
      </c>
      <c r="L24" s="14">
        <f t="shared" si="8"/>
        <v>14007</v>
      </c>
      <c r="M24" s="14">
        <f t="shared" si="8"/>
        <v>7289</v>
      </c>
      <c r="N24" s="12">
        <f t="shared" si="7"/>
        <v>574309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53641</v>
      </c>
      <c r="C25" s="14">
        <v>41030</v>
      </c>
      <c r="D25" s="14">
        <v>42101</v>
      </c>
      <c r="E25" s="14">
        <v>9599</v>
      </c>
      <c r="F25" s="14">
        <v>37435</v>
      </c>
      <c r="G25" s="14">
        <v>58124</v>
      </c>
      <c r="H25" s="14">
        <v>51413</v>
      </c>
      <c r="I25" s="14">
        <v>38509</v>
      </c>
      <c r="J25" s="14">
        <v>32974</v>
      </c>
      <c r="K25" s="14">
        <v>32571</v>
      </c>
      <c r="L25" s="14">
        <v>9613</v>
      </c>
      <c r="M25" s="14">
        <v>4744</v>
      </c>
      <c r="N25" s="12">
        <f t="shared" si="7"/>
        <v>411754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24718</v>
      </c>
      <c r="C26" s="14">
        <v>15117</v>
      </c>
      <c r="D26" s="14">
        <v>15799</v>
      </c>
      <c r="E26" s="14">
        <v>2961</v>
      </c>
      <c r="F26" s="14">
        <v>13902</v>
      </c>
      <c r="G26" s="14">
        <v>20736</v>
      </c>
      <c r="H26" s="14">
        <v>16910</v>
      </c>
      <c r="I26" s="14">
        <v>17680</v>
      </c>
      <c r="J26" s="14">
        <v>12253</v>
      </c>
      <c r="K26" s="14">
        <v>15540</v>
      </c>
      <c r="L26" s="14">
        <v>4394</v>
      </c>
      <c r="M26" s="14">
        <v>2545</v>
      </c>
      <c r="N26" s="12">
        <f t="shared" si="7"/>
        <v>162555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1.9544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-0.006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2478.1200000000003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25521.64</v>
      </c>
    </row>
    <row r="33" spans="1:25" ht="18.75" customHeight="1">
      <c r="A33" s="53" t="s">
        <v>52</v>
      </c>
      <c r="B33" s="59">
        <v>761</v>
      </c>
      <c r="C33" s="59">
        <v>579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5963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688977.03372706</v>
      </c>
      <c r="C36" s="61">
        <f aca="true" t="shared" si="11" ref="C36:M36">C37+C38+C39+C40</f>
        <v>457753.64559999993</v>
      </c>
      <c r="D36" s="61">
        <f t="shared" si="11"/>
        <v>505506.5581437</v>
      </c>
      <c r="E36" s="61">
        <f t="shared" si="11"/>
        <v>123974.21070399998</v>
      </c>
      <c r="F36" s="61">
        <f t="shared" si="11"/>
        <v>447538.03377075004</v>
      </c>
      <c r="G36" s="61">
        <f t="shared" si="11"/>
        <v>559905.2262</v>
      </c>
      <c r="H36" s="61">
        <f t="shared" si="11"/>
        <v>608847.0344</v>
      </c>
      <c r="I36" s="61">
        <f t="shared" si="11"/>
        <v>551023.9601732</v>
      </c>
      <c r="J36" s="61">
        <f t="shared" si="11"/>
        <v>457251.0453078</v>
      </c>
      <c r="K36" s="61">
        <f t="shared" si="11"/>
        <v>564331.24327648</v>
      </c>
      <c r="L36" s="61">
        <f t="shared" si="11"/>
        <v>225216.86097648</v>
      </c>
      <c r="M36" s="61">
        <f t="shared" si="11"/>
        <v>125834.12989632</v>
      </c>
      <c r="N36" s="61">
        <f>N37+N38+N39+N40</f>
        <v>5316158.982175791</v>
      </c>
    </row>
    <row r="37" spans="1:14" ht="18.75" customHeight="1">
      <c r="A37" s="58" t="s">
        <v>55</v>
      </c>
      <c r="B37" s="55">
        <f aca="true" t="shared" si="12" ref="B37:M37">B29*B7</f>
        <v>687819.6612</v>
      </c>
      <c r="C37" s="55">
        <f t="shared" si="12"/>
        <v>456673.21959999995</v>
      </c>
      <c r="D37" s="55">
        <f t="shared" si="12"/>
        <v>495211.7352</v>
      </c>
      <c r="E37" s="55">
        <f t="shared" si="12"/>
        <v>123636.10599999999</v>
      </c>
      <c r="F37" s="55">
        <f t="shared" si="12"/>
        <v>446716.98500000004</v>
      </c>
      <c r="G37" s="55">
        <f t="shared" si="12"/>
        <v>558939.3415</v>
      </c>
      <c r="H37" s="55">
        <f t="shared" si="12"/>
        <v>607679.9639999999</v>
      </c>
      <c r="I37" s="55">
        <f t="shared" si="12"/>
        <v>550107.4504</v>
      </c>
      <c r="J37" s="55">
        <f t="shared" si="12"/>
        <v>456476.53740000003</v>
      </c>
      <c r="K37" s="55">
        <f t="shared" si="12"/>
        <v>563432.8062</v>
      </c>
      <c r="L37" s="55">
        <f t="shared" si="12"/>
        <v>224620.1904</v>
      </c>
      <c r="M37" s="55">
        <f t="shared" si="12"/>
        <v>125497.24710000001</v>
      </c>
      <c r="N37" s="57">
        <f>SUM(B37:M37)</f>
        <v>5296811.244000001</v>
      </c>
    </row>
    <row r="38" spans="1:14" ht="18.75" customHeight="1">
      <c r="A38" s="58" t="s">
        <v>56</v>
      </c>
      <c r="B38" s="55">
        <f aca="true" t="shared" si="13" ref="B38:M38">B30*B7</f>
        <v>-2099.70747294</v>
      </c>
      <c r="C38" s="55">
        <f t="shared" si="13"/>
        <v>-1397.694</v>
      </c>
      <c r="D38" s="55">
        <f t="shared" si="13"/>
        <v>-1514.4370563</v>
      </c>
      <c r="E38" s="55">
        <f t="shared" si="13"/>
        <v>-308.175296</v>
      </c>
      <c r="F38" s="55">
        <f t="shared" si="13"/>
        <v>-1340.35122925</v>
      </c>
      <c r="G38" s="55">
        <f t="shared" si="13"/>
        <v>-1696.2753</v>
      </c>
      <c r="H38" s="55">
        <f t="shared" si="13"/>
        <v>-1730.4895999999999</v>
      </c>
      <c r="I38" s="55">
        <f t="shared" si="13"/>
        <v>-1630.0902268</v>
      </c>
      <c r="J38" s="55">
        <f t="shared" si="13"/>
        <v>-1344.0920922</v>
      </c>
      <c r="K38" s="55">
        <f t="shared" si="13"/>
        <v>-1703.80292352</v>
      </c>
      <c r="L38" s="55">
        <f t="shared" si="13"/>
        <v>-674.48942352</v>
      </c>
      <c r="M38" s="55">
        <f t="shared" si="13"/>
        <v>-382.15720368</v>
      </c>
      <c r="N38" s="25">
        <f>SUM(B38:M38)</f>
        <v>-15821.761824209998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2478.1200000000003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25521.64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9647.86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9647.86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-75385.12</v>
      </c>
      <c r="C42" s="25">
        <f aca="true" t="shared" si="15" ref="C42:M42">+C43+C46+C54+C55</f>
        <v>-71730.84</v>
      </c>
      <c r="D42" s="25">
        <f t="shared" si="15"/>
        <v>-56885.64</v>
      </c>
      <c r="E42" s="25">
        <f t="shared" si="15"/>
        <v>-8885.4</v>
      </c>
      <c r="F42" s="25">
        <f t="shared" si="15"/>
        <v>-44964</v>
      </c>
      <c r="G42" s="25">
        <f t="shared" si="15"/>
        <v>-83317.44</v>
      </c>
      <c r="H42" s="25">
        <f t="shared" si="15"/>
        <v>-96459.2</v>
      </c>
      <c r="I42" s="25">
        <f t="shared" si="15"/>
        <v>-48864.32</v>
      </c>
      <c r="J42" s="25">
        <f t="shared" si="15"/>
        <v>-62673.64</v>
      </c>
      <c r="K42" s="25">
        <f t="shared" si="15"/>
        <v>-53135.04</v>
      </c>
      <c r="L42" s="25">
        <f t="shared" si="15"/>
        <v>-26678</v>
      </c>
      <c r="M42" s="25">
        <f t="shared" si="15"/>
        <v>-16337.199999999999</v>
      </c>
      <c r="N42" s="25">
        <f>+N43+N46+N54+N55</f>
        <v>-645315.84</v>
      </c>
    </row>
    <row r="43" spans="1:14" ht="18.75" customHeight="1">
      <c r="A43" s="17" t="s">
        <v>60</v>
      </c>
      <c r="B43" s="26">
        <f>B44+B45</f>
        <v>-75175.4</v>
      </c>
      <c r="C43" s="26">
        <f>C44+C45</f>
        <v>-71611</v>
      </c>
      <c r="D43" s="26">
        <f>D44+D45</f>
        <v>-56787.2</v>
      </c>
      <c r="E43" s="26">
        <f>E44+E45</f>
        <v>-8842.6</v>
      </c>
      <c r="F43" s="26">
        <f aca="true" t="shared" si="16" ref="F43:M43">F44+F45</f>
        <v>-44942.6</v>
      </c>
      <c r="G43" s="26">
        <f t="shared" si="16"/>
        <v>-83261.8</v>
      </c>
      <c r="H43" s="26">
        <f t="shared" si="16"/>
        <v>-96459.2</v>
      </c>
      <c r="I43" s="26">
        <f t="shared" si="16"/>
        <v>-48761.6</v>
      </c>
      <c r="J43" s="26">
        <f t="shared" si="16"/>
        <v>-62468.2</v>
      </c>
      <c r="K43" s="26">
        <f t="shared" si="16"/>
        <v>-53036.6</v>
      </c>
      <c r="L43" s="26">
        <f t="shared" si="16"/>
        <v>-26592.4</v>
      </c>
      <c r="M43" s="26">
        <f t="shared" si="16"/>
        <v>-16294.4</v>
      </c>
      <c r="N43" s="25">
        <f aca="true" t="shared" si="17" ref="N43:N55">SUM(B43:M43)</f>
        <v>-644233</v>
      </c>
    </row>
    <row r="44" spans="1:25" ht="18.75" customHeight="1">
      <c r="A44" s="13" t="s">
        <v>61</v>
      </c>
      <c r="B44" s="20">
        <f>ROUND(-B9*$D$3,2)</f>
        <v>-75175.4</v>
      </c>
      <c r="C44" s="20">
        <f>ROUND(-C9*$D$3,2)</f>
        <v>-71611</v>
      </c>
      <c r="D44" s="20">
        <f>ROUND(-D9*$D$3,2)</f>
        <v>-56787.2</v>
      </c>
      <c r="E44" s="20">
        <f>ROUND(-E9*$D$3,2)</f>
        <v>-8842.6</v>
      </c>
      <c r="F44" s="20">
        <f aca="true" t="shared" si="18" ref="F44:M44">ROUND(-F9*$D$3,2)</f>
        <v>-44942.6</v>
      </c>
      <c r="G44" s="20">
        <f t="shared" si="18"/>
        <v>-83261.8</v>
      </c>
      <c r="H44" s="20">
        <f t="shared" si="18"/>
        <v>-96459.2</v>
      </c>
      <c r="I44" s="20">
        <f t="shared" si="18"/>
        <v>-48761.6</v>
      </c>
      <c r="J44" s="20">
        <f t="shared" si="18"/>
        <v>-62468.2</v>
      </c>
      <c r="K44" s="20">
        <f t="shared" si="18"/>
        <v>-53036.6</v>
      </c>
      <c r="L44" s="20">
        <f t="shared" si="18"/>
        <v>-26592.4</v>
      </c>
      <c r="M44" s="20">
        <f t="shared" si="18"/>
        <v>-16294.4</v>
      </c>
      <c r="N44" s="47">
        <f t="shared" si="17"/>
        <v>-644233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-209.72</v>
      </c>
      <c r="C46" s="26">
        <f aca="true" t="shared" si="20" ref="C46:M46">SUM(C47:C53)</f>
        <v>-119.84</v>
      </c>
      <c r="D46" s="26">
        <f t="shared" si="20"/>
        <v>-98.44</v>
      </c>
      <c r="E46" s="26">
        <f t="shared" si="20"/>
        <v>-42.8</v>
      </c>
      <c r="F46" s="26">
        <f t="shared" si="20"/>
        <v>-21.4</v>
      </c>
      <c r="G46" s="26">
        <f t="shared" si="20"/>
        <v>-55.64</v>
      </c>
      <c r="H46" s="26">
        <f t="shared" si="20"/>
        <v>0</v>
      </c>
      <c r="I46" s="26">
        <f t="shared" si="20"/>
        <v>-102.72</v>
      </c>
      <c r="J46" s="26">
        <f t="shared" si="20"/>
        <v>-205.44</v>
      </c>
      <c r="K46" s="26">
        <f t="shared" si="20"/>
        <v>-98.44</v>
      </c>
      <c r="L46" s="26">
        <f t="shared" si="20"/>
        <v>-85.6</v>
      </c>
      <c r="M46" s="26">
        <f t="shared" si="20"/>
        <v>-42.8</v>
      </c>
      <c r="N46" s="26">
        <f>SUM(N47:N53)</f>
        <v>-1082.84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-209.72</v>
      </c>
      <c r="C53" s="24">
        <v>-119.84</v>
      </c>
      <c r="D53" s="24">
        <v>-98.44</v>
      </c>
      <c r="E53" s="24">
        <v>-42.8</v>
      </c>
      <c r="F53" s="24">
        <v>-21.4</v>
      </c>
      <c r="G53" s="24">
        <v>-55.64</v>
      </c>
      <c r="H53" s="24">
        <v>0</v>
      </c>
      <c r="I53" s="24">
        <v>-102.72</v>
      </c>
      <c r="J53" s="24">
        <v>-205.44</v>
      </c>
      <c r="K53" s="24">
        <v>-98.44</v>
      </c>
      <c r="L53" s="24">
        <v>-85.6</v>
      </c>
      <c r="M53" s="24">
        <v>-42.8</v>
      </c>
      <c r="N53" s="24">
        <f t="shared" si="17"/>
        <v>-1082.84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613591.91372706</v>
      </c>
      <c r="C57" s="29">
        <f t="shared" si="21"/>
        <v>386022.80559999996</v>
      </c>
      <c r="D57" s="29">
        <f t="shared" si="21"/>
        <v>448620.9181437</v>
      </c>
      <c r="E57" s="29">
        <f t="shared" si="21"/>
        <v>115088.81070399999</v>
      </c>
      <c r="F57" s="29">
        <f t="shared" si="21"/>
        <v>402574.03377075004</v>
      </c>
      <c r="G57" s="29">
        <f t="shared" si="21"/>
        <v>476587.78620000003</v>
      </c>
      <c r="H57" s="29">
        <f t="shared" si="21"/>
        <v>512387.8344</v>
      </c>
      <c r="I57" s="29">
        <f t="shared" si="21"/>
        <v>502159.6401732</v>
      </c>
      <c r="J57" s="29">
        <f t="shared" si="21"/>
        <v>394577.4053078</v>
      </c>
      <c r="K57" s="29">
        <f t="shared" si="21"/>
        <v>511196.20327648</v>
      </c>
      <c r="L57" s="29">
        <f t="shared" si="21"/>
        <v>198538.86097648</v>
      </c>
      <c r="M57" s="29">
        <f t="shared" si="21"/>
        <v>109496.92989632</v>
      </c>
      <c r="N57" s="29">
        <f>SUM(B57:M57)</f>
        <v>4670843.14217579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613591.91</v>
      </c>
      <c r="C60" s="36">
        <f aca="true" t="shared" si="22" ref="C60:M60">SUM(C61:C74)</f>
        <v>386022.81999999995</v>
      </c>
      <c r="D60" s="36">
        <f t="shared" si="22"/>
        <v>448620.92</v>
      </c>
      <c r="E60" s="36">
        <f t="shared" si="22"/>
        <v>115088.81</v>
      </c>
      <c r="F60" s="36">
        <f t="shared" si="22"/>
        <v>402574.04</v>
      </c>
      <c r="G60" s="36">
        <f t="shared" si="22"/>
        <v>476587.78</v>
      </c>
      <c r="H60" s="36">
        <f t="shared" si="22"/>
        <v>512387.83</v>
      </c>
      <c r="I60" s="36">
        <f t="shared" si="22"/>
        <v>502159.64</v>
      </c>
      <c r="J60" s="36">
        <f t="shared" si="22"/>
        <v>394577.41</v>
      </c>
      <c r="K60" s="36">
        <f t="shared" si="22"/>
        <v>511196.21</v>
      </c>
      <c r="L60" s="36">
        <f t="shared" si="22"/>
        <v>198538.86</v>
      </c>
      <c r="M60" s="36">
        <f t="shared" si="22"/>
        <v>109496.93</v>
      </c>
      <c r="N60" s="29">
        <f>SUM(N61:N74)</f>
        <v>4670843.160000001</v>
      </c>
    </row>
    <row r="61" spans="1:15" ht="18.75" customHeight="1">
      <c r="A61" s="17" t="s">
        <v>75</v>
      </c>
      <c r="B61" s="36">
        <v>113902.53</v>
      </c>
      <c r="C61" s="36">
        <v>110697.35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224599.88</v>
      </c>
      <c r="O61"/>
    </row>
    <row r="62" spans="1:15" ht="18.75" customHeight="1">
      <c r="A62" s="17" t="s">
        <v>76</v>
      </c>
      <c r="B62" s="36">
        <v>499689.38</v>
      </c>
      <c r="C62" s="36">
        <v>275325.47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775014.85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448620.92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448620.92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115088.81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115088.81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402574.04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402574.04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476587.78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476587.78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389381.69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389381.69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123006.14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123006.14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502159.64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502159.64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394577.41</v>
      </c>
      <c r="K70" s="35">
        <v>0</v>
      </c>
      <c r="L70" s="35">
        <v>0</v>
      </c>
      <c r="M70" s="35">
        <v>0</v>
      </c>
      <c r="N70" s="29">
        <f t="shared" si="23"/>
        <v>394577.41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511196.21</v>
      </c>
      <c r="L71" s="35">
        <v>0</v>
      </c>
      <c r="M71" s="62"/>
      <c r="N71" s="26">
        <f t="shared" si="23"/>
        <v>511196.21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198538.86</v>
      </c>
      <c r="M72" s="35">
        <v>0</v>
      </c>
      <c r="N72" s="29">
        <f t="shared" si="23"/>
        <v>198538.86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109496.93</v>
      </c>
      <c r="N73" s="26">
        <f t="shared" si="23"/>
        <v>109496.93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2.2943370016384486</v>
      </c>
      <c r="C78" s="45">
        <v>2.251035031320989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1.981998794849858</v>
      </c>
      <c r="C79" s="45">
        <v>1.8699876230403627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1.817170921904249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2.5269916572360374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2.122894641134407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1.6834040168008106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1.9817849406345824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1.935688252297562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1.9227981609399318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2.1655681154641813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2.07019583150456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2.460418425280545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2.4107540643393297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2016-07-29T18:15:32Z</dcterms:modified>
  <cp:category/>
  <cp:version/>
  <cp:contentType/>
  <cp:contentStatus/>
</cp:coreProperties>
</file>