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<sst xmlns="http://schemas.openxmlformats.org/spreadsheetml/2006/main" count="105" uniqueCount="103">
  <si>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</si>
  <si>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</si>
  <si>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</si>
  <si>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</si>
  <si>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</si>
  <si>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</si>
  <si>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</si>
  <si>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</si>
  <si>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</si>
  <si>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</si>
  <si>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</si>
  <si>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</si>
  <si>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</si>
  <si>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</si>
  <si>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</si>
  <si>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</si>
  <si>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</si>
  <si>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</si>
  <si>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</si>
  <si>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</si>
  <si>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</si>
  <si>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</si>
  <si>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</si>
  <si>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</si>
  <si>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</si>
  <si>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</si>
  <si>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</si>
  <si>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</si>
  <si>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</si>
  <si>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</si>
  <si>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</si>
  <si>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</si>
  <si>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</si>
  <si>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</si>
  <si>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</si>
  <si>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</si>
  <si>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</si>
  <si>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</si>
  <si>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</si>
  <si>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</si>
  <si>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</si>
  <si>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</si>
  <si>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</si>
  <si>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</si>
  <si>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</si>
  <si>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</si>
  <si>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</si>
  <si>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</si>
  <si>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</si>
  <si>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</si>
  <si>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</si>
  <si>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</si>
  <si>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</si>
  <si>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</si>
  <si>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</si>
  <si>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</si>
  <si>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</si>
  <si>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</si>
  <si>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</si>
  <si>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</si>
  <si>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</si>
  <si>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</si>
  <si>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</si>
  <si>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</si>
  <si>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</si>
  <si>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</si>
  <si>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</si>
  <si>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</si>
  <si>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</si>
  <si>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</si>
  <si>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</si>
  <si>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</si>
  <si>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</si>
  <si>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</si>
  <si>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</si>
  <si>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</si>
  <si>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</si>
  <si>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</si>
  <si>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</si>
  <si>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</si>
  <si>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</si>
  <si>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</si>
  <si>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</si>
  <si>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</si>
  <si>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</si>
  <si>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</si>
  <si>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</si>
  <si>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</si>
  <si>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</si>
  <si>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</si>
  <si>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</si>
  <si>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</si>
  <si>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</si>
  <si>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</si>
  <si>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</si>
  <si>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</si>
  <si>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</si>
  <si>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</si>
  <si>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</si>
  <si>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</si>
  <si>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</si>
  <si>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</si>
  <si>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22/07/16 - VENCIMENTO 01/08/16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</si>
</sst>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459937</v>
      </c>
      <c r="C7" s="10">
        <f>C8+C20+C24</f>
        <v>335149</v>
      </c>
      <c r="D7" s="10">
        <f>D8+D20+D24</f>
        <v>348889</v>
      </c>
      <c r="E7" s="10">
        <f>E8+E20+E24</f>
        <v>60193</v>
      </c>
      <c r="F7" s="10">
        <f aca="true" t="shared" si="0" ref="F7:M7">F8+F20+F24</f>
        <v>282130</v>
      </c>
      <c r="G7" s="10">
        <f t="shared" si="0"/>
        <v>467256</v>
      </c>
      <c r="H7" s="10">
        <f t="shared" si="0"/>
        <v>423920</v>
      </c>
      <c r="I7" s="10">
        <f t="shared" si="0"/>
        <v>378672</v>
      </c>
      <c r="J7" s="10">
        <f t="shared" si="0"/>
        <v>273567</v>
      </c>
      <c r="K7" s="10">
        <f t="shared" si="0"/>
        <v>327548</v>
      </c>
      <c r="L7" s="10">
        <f t="shared" si="0"/>
        <v>133559</v>
      </c>
      <c r="M7" s="10">
        <f t="shared" si="0"/>
        <v>83004</v>
      </c>
      <c r="N7" s="10">
        <f>+N8+N20+N24</f>
        <v>3573824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224807</v>
      </c>
      <c r="C8" s="12">
        <f>+C9+C12+C16</f>
        <v>173532</v>
      </c>
      <c r="D8" s="12">
        <f>+D9+D12+D16</f>
        <v>198959</v>
      </c>
      <c r="E8" s="12">
        <f>+E9+E12+E16</f>
        <v>31479</v>
      </c>
      <c r="F8" s="12">
        <f aca="true" t="shared" si="1" ref="F8:M8">+F9+F12+F16</f>
        <v>149104</v>
      </c>
      <c r="G8" s="12">
        <f t="shared" si="1"/>
        <v>251992</v>
      </c>
      <c r="H8" s="12">
        <f t="shared" si="1"/>
        <v>221599</v>
      </c>
      <c r="I8" s="12">
        <f t="shared" si="1"/>
        <v>202415</v>
      </c>
      <c r="J8" s="12">
        <f t="shared" si="1"/>
        <v>146373</v>
      </c>
      <c r="K8" s="12">
        <f t="shared" si="1"/>
        <v>165369</v>
      </c>
      <c r="L8" s="12">
        <f t="shared" si="1"/>
        <v>74859</v>
      </c>
      <c r="M8" s="12">
        <f t="shared" si="1"/>
        <v>48554</v>
      </c>
      <c r="N8" s="12">
        <f>SUM(B8:M8)</f>
        <v>1889042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20555</v>
      </c>
      <c r="C9" s="14">
        <v>20315</v>
      </c>
      <c r="D9" s="14">
        <v>14055</v>
      </c>
      <c r="E9" s="14">
        <v>2131</v>
      </c>
      <c r="F9" s="14">
        <v>11405</v>
      </c>
      <c r="G9" s="14">
        <v>22725</v>
      </c>
      <c r="H9" s="14">
        <v>26801</v>
      </c>
      <c r="I9" s="14">
        <v>12420</v>
      </c>
      <c r="J9" s="14">
        <v>16840</v>
      </c>
      <c r="K9" s="14">
        <v>12583</v>
      </c>
      <c r="L9" s="14">
        <v>8553</v>
      </c>
      <c r="M9" s="14">
        <v>5849</v>
      </c>
      <c r="N9" s="12">
        <f aca="true" t="shared" si="2" ref="N9:N19">SUM(B9:M9)</f>
        <v>174232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20555</v>
      </c>
      <c r="C10" s="14">
        <f>+C9-C11</f>
        <v>20315</v>
      </c>
      <c r="D10" s="14">
        <f>+D9-D11</f>
        <v>14055</v>
      </c>
      <c r="E10" s="14">
        <f>+E9-E11</f>
        <v>2131</v>
      </c>
      <c r="F10" s="14">
        <f aca="true" t="shared" si="3" ref="F10:M10">+F9-F11</f>
        <v>11405</v>
      </c>
      <c r="G10" s="14">
        <f t="shared" si="3"/>
        <v>22725</v>
      </c>
      <c r="H10" s="14">
        <f t="shared" si="3"/>
        <v>26801</v>
      </c>
      <c r="I10" s="14">
        <f t="shared" si="3"/>
        <v>12420</v>
      </c>
      <c r="J10" s="14">
        <f t="shared" si="3"/>
        <v>16840</v>
      </c>
      <c r="K10" s="14">
        <f t="shared" si="3"/>
        <v>12583</v>
      </c>
      <c r="L10" s="14">
        <f t="shared" si="3"/>
        <v>8553</v>
      </c>
      <c r="M10" s="14">
        <f t="shared" si="3"/>
        <v>5849</v>
      </c>
      <c r="N10" s="12">
        <f t="shared" si="2"/>
        <v>174232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179396</v>
      </c>
      <c r="C12" s="14">
        <f>C13+C14+C15</f>
        <v>136557</v>
      </c>
      <c r="D12" s="14">
        <f>D13+D14+D15</f>
        <v>165357</v>
      </c>
      <c r="E12" s="14">
        <f>E13+E14+E15</f>
        <v>26232</v>
      </c>
      <c r="F12" s="14">
        <f aca="true" t="shared" si="4" ref="F12:M12">F13+F14+F15</f>
        <v>121982</v>
      </c>
      <c r="G12" s="14">
        <f t="shared" si="4"/>
        <v>202326</v>
      </c>
      <c r="H12" s="14">
        <f t="shared" si="4"/>
        <v>172462</v>
      </c>
      <c r="I12" s="14">
        <f t="shared" si="4"/>
        <v>167601</v>
      </c>
      <c r="J12" s="14">
        <f t="shared" si="4"/>
        <v>114590</v>
      </c>
      <c r="K12" s="14">
        <f t="shared" si="4"/>
        <v>132653</v>
      </c>
      <c r="L12" s="14">
        <f t="shared" si="4"/>
        <v>59159</v>
      </c>
      <c r="M12" s="14">
        <f t="shared" si="4"/>
        <v>38863</v>
      </c>
      <c r="N12" s="12">
        <f t="shared" si="2"/>
        <v>1517178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91350</v>
      </c>
      <c r="C13" s="14">
        <v>71812</v>
      </c>
      <c r="D13" s="14">
        <v>82673</v>
      </c>
      <c r="E13" s="14">
        <v>13531</v>
      </c>
      <c r="F13" s="14">
        <v>61714</v>
      </c>
      <c r="G13" s="14">
        <v>104241</v>
      </c>
      <c r="H13" s="14">
        <v>92899</v>
      </c>
      <c r="I13" s="14">
        <v>87973</v>
      </c>
      <c r="J13" s="14">
        <v>58534</v>
      </c>
      <c r="K13" s="14">
        <v>67216</v>
      </c>
      <c r="L13" s="14">
        <v>29841</v>
      </c>
      <c r="M13" s="14">
        <v>18759</v>
      </c>
      <c r="N13" s="12">
        <f t="shared" si="2"/>
        <v>780543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85711</v>
      </c>
      <c r="C14" s="14">
        <v>62214</v>
      </c>
      <c r="D14" s="14">
        <v>81030</v>
      </c>
      <c r="E14" s="14">
        <v>12214</v>
      </c>
      <c r="F14" s="14">
        <v>58410</v>
      </c>
      <c r="G14" s="14">
        <v>94067</v>
      </c>
      <c r="H14" s="14">
        <v>76914</v>
      </c>
      <c r="I14" s="14">
        <v>78147</v>
      </c>
      <c r="J14" s="14">
        <v>54481</v>
      </c>
      <c r="K14" s="14">
        <v>64062</v>
      </c>
      <c r="L14" s="14">
        <v>28552</v>
      </c>
      <c r="M14" s="14">
        <v>19656</v>
      </c>
      <c r="N14" s="12">
        <f t="shared" si="2"/>
        <v>715458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2335</v>
      </c>
      <c r="C15" s="14">
        <v>2531</v>
      </c>
      <c r="D15" s="14">
        <v>1654</v>
      </c>
      <c r="E15" s="14">
        <v>487</v>
      </c>
      <c r="F15" s="14">
        <v>1858</v>
      </c>
      <c r="G15" s="14">
        <v>4018</v>
      </c>
      <c r="H15" s="14">
        <v>2649</v>
      </c>
      <c r="I15" s="14">
        <v>1481</v>
      </c>
      <c r="J15" s="14">
        <v>1575</v>
      </c>
      <c r="K15" s="14">
        <v>1375</v>
      </c>
      <c r="L15" s="14">
        <v>766</v>
      </c>
      <c r="M15" s="14">
        <v>448</v>
      </c>
      <c r="N15" s="12">
        <f t="shared" si="2"/>
        <v>21177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24856</v>
      </c>
      <c r="C16" s="14">
        <f>C17+C18+C19</f>
        <v>16660</v>
      </c>
      <c r="D16" s="14">
        <f>D17+D18+D19</f>
        <v>19547</v>
      </c>
      <c r="E16" s="14">
        <f>E17+E18+E19</f>
        <v>3116</v>
      </c>
      <c r="F16" s="14">
        <f aca="true" t="shared" si="5" ref="F16:M16">F17+F18+F19</f>
        <v>15717</v>
      </c>
      <c r="G16" s="14">
        <f t="shared" si="5"/>
        <v>26941</v>
      </c>
      <c r="H16" s="14">
        <f t="shared" si="5"/>
        <v>22336</v>
      </c>
      <c r="I16" s="14">
        <f t="shared" si="5"/>
        <v>22394</v>
      </c>
      <c r="J16" s="14">
        <f t="shared" si="5"/>
        <v>14943</v>
      </c>
      <c r="K16" s="14">
        <f t="shared" si="5"/>
        <v>20133</v>
      </c>
      <c r="L16" s="14">
        <f t="shared" si="5"/>
        <v>7147</v>
      </c>
      <c r="M16" s="14">
        <f t="shared" si="5"/>
        <v>3842</v>
      </c>
      <c r="N16" s="12">
        <f t="shared" si="2"/>
        <v>197632</v>
      </c>
    </row>
    <row r="17" spans="1:25" ht="18.75" customHeight="1">
      <c r="A17" s="15" t="s">
        <v>16</v>
      </c>
      <c r="B17" s="14">
        <v>15062</v>
      </c>
      <c r="C17" s="14">
        <v>11204</v>
      </c>
      <c r="D17" s="14">
        <v>10699</v>
      </c>
      <c r="E17" s="14">
        <v>1975</v>
      </c>
      <c r="F17" s="14">
        <v>9854</v>
      </c>
      <c r="G17" s="14">
        <v>16775</v>
      </c>
      <c r="H17" s="14">
        <v>14034</v>
      </c>
      <c r="I17" s="14">
        <v>13918</v>
      </c>
      <c r="J17" s="14">
        <v>9218</v>
      </c>
      <c r="K17" s="14">
        <v>12107</v>
      </c>
      <c r="L17" s="14">
        <v>4335</v>
      </c>
      <c r="M17" s="14">
        <v>2301</v>
      </c>
      <c r="N17" s="12">
        <f t="shared" si="2"/>
        <v>121482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9464</v>
      </c>
      <c r="C18" s="14">
        <v>5205</v>
      </c>
      <c r="D18" s="14">
        <v>8649</v>
      </c>
      <c r="E18" s="14">
        <v>1106</v>
      </c>
      <c r="F18" s="14">
        <v>5646</v>
      </c>
      <c r="G18" s="14">
        <v>9617</v>
      </c>
      <c r="H18" s="14">
        <v>7973</v>
      </c>
      <c r="I18" s="14">
        <v>8323</v>
      </c>
      <c r="J18" s="14">
        <v>5517</v>
      </c>
      <c r="K18" s="14">
        <v>7858</v>
      </c>
      <c r="L18" s="14">
        <v>2730</v>
      </c>
      <c r="M18" s="14">
        <v>1516</v>
      </c>
      <c r="N18" s="12">
        <f t="shared" si="2"/>
        <v>73604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330</v>
      </c>
      <c r="C19" s="14">
        <v>251</v>
      </c>
      <c r="D19" s="14">
        <v>199</v>
      </c>
      <c r="E19" s="14">
        <v>35</v>
      </c>
      <c r="F19" s="14">
        <v>217</v>
      </c>
      <c r="G19" s="14">
        <v>549</v>
      </c>
      <c r="H19" s="14">
        <v>329</v>
      </c>
      <c r="I19" s="14">
        <v>153</v>
      </c>
      <c r="J19" s="14">
        <v>208</v>
      </c>
      <c r="K19" s="14">
        <v>168</v>
      </c>
      <c r="L19" s="14">
        <v>82</v>
      </c>
      <c r="M19" s="14">
        <v>25</v>
      </c>
      <c r="N19" s="12">
        <f t="shared" si="2"/>
        <v>2546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132342</v>
      </c>
      <c r="C20" s="18">
        <f>C21+C22+C23</f>
        <v>82091</v>
      </c>
      <c r="D20" s="18">
        <f>D21+D22+D23</f>
        <v>76109</v>
      </c>
      <c r="E20" s="18">
        <f>E21+E22+E23</f>
        <v>13147</v>
      </c>
      <c r="F20" s="18">
        <f aca="true" t="shared" si="6" ref="F20:M20">F21+F22+F23</f>
        <v>63612</v>
      </c>
      <c r="G20" s="18">
        <f t="shared" si="6"/>
        <v>107063</v>
      </c>
      <c r="H20" s="18">
        <f t="shared" si="6"/>
        <v>109695</v>
      </c>
      <c r="I20" s="18">
        <f t="shared" si="6"/>
        <v>103402</v>
      </c>
      <c r="J20" s="18">
        <f t="shared" si="6"/>
        <v>68862</v>
      </c>
      <c r="K20" s="18">
        <f t="shared" si="6"/>
        <v>103392</v>
      </c>
      <c r="L20" s="18">
        <f t="shared" si="6"/>
        <v>39221</v>
      </c>
      <c r="M20" s="18">
        <f t="shared" si="6"/>
        <v>23352</v>
      </c>
      <c r="N20" s="12">
        <f aca="true" t="shared" si="7" ref="N20:N26">SUM(B20:M20)</f>
        <v>922288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73327</v>
      </c>
      <c r="C21" s="14">
        <v>48974</v>
      </c>
      <c r="D21" s="14">
        <v>44754</v>
      </c>
      <c r="E21" s="14">
        <v>7919</v>
      </c>
      <c r="F21" s="14">
        <v>37038</v>
      </c>
      <c r="G21" s="14">
        <v>63930</v>
      </c>
      <c r="H21" s="14">
        <v>66152</v>
      </c>
      <c r="I21" s="14">
        <v>60928</v>
      </c>
      <c r="J21" s="14">
        <v>39777</v>
      </c>
      <c r="K21" s="14">
        <v>57507</v>
      </c>
      <c r="L21" s="14">
        <v>21806</v>
      </c>
      <c r="M21" s="14">
        <v>12602</v>
      </c>
      <c r="N21" s="12">
        <f t="shared" si="7"/>
        <v>534714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57622</v>
      </c>
      <c r="C22" s="14">
        <v>32038</v>
      </c>
      <c r="D22" s="14">
        <v>30693</v>
      </c>
      <c r="E22" s="14">
        <v>5036</v>
      </c>
      <c r="F22" s="14">
        <v>25807</v>
      </c>
      <c r="G22" s="14">
        <v>41461</v>
      </c>
      <c r="H22" s="14">
        <v>42345</v>
      </c>
      <c r="I22" s="14">
        <v>41742</v>
      </c>
      <c r="J22" s="14">
        <v>28324</v>
      </c>
      <c r="K22" s="14">
        <v>45054</v>
      </c>
      <c r="L22" s="14">
        <v>17006</v>
      </c>
      <c r="M22" s="14">
        <v>10564</v>
      </c>
      <c r="N22" s="12">
        <f t="shared" si="7"/>
        <v>377692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1393</v>
      </c>
      <c r="C23" s="14">
        <v>1079</v>
      </c>
      <c r="D23" s="14">
        <v>662</v>
      </c>
      <c r="E23" s="14">
        <v>192</v>
      </c>
      <c r="F23" s="14">
        <v>767</v>
      </c>
      <c r="G23" s="14">
        <v>1672</v>
      </c>
      <c r="H23" s="14">
        <v>1198</v>
      </c>
      <c r="I23" s="14">
        <v>732</v>
      </c>
      <c r="J23" s="14">
        <v>761</v>
      </c>
      <c r="K23" s="14">
        <v>831</v>
      </c>
      <c r="L23" s="14">
        <v>409</v>
      </c>
      <c r="M23" s="14">
        <v>186</v>
      </c>
      <c r="N23" s="12">
        <f t="shared" si="7"/>
        <v>9882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102788</v>
      </c>
      <c r="C24" s="14">
        <f>C25+C26</f>
        <v>79526</v>
      </c>
      <c r="D24" s="14">
        <f>D25+D26</f>
        <v>73821</v>
      </c>
      <c r="E24" s="14">
        <f>E25+E26</f>
        <v>15567</v>
      </c>
      <c r="F24" s="14">
        <f aca="true" t="shared" si="8" ref="F24:M24">F25+F26</f>
        <v>69414</v>
      </c>
      <c r="G24" s="14">
        <f t="shared" si="8"/>
        <v>108201</v>
      </c>
      <c r="H24" s="14">
        <f t="shared" si="8"/>
        <v>92626</v>
      </c>
      <c r="I24" s="14">
        <f t="shared" si="8"/>
        <v>72855</v>
      </c>
      <c r="J24" s="14">
        <f t="shared" si="8"/>
        <v>58332</v>
      </c>
      <c r="K24" s="14">
        <f t="shared" si="8"/>
        <v>58787</v>
      </c>
      <c r="L24" s="14">
        <f t="shared" si="8"/>
        <v>19479</v>
      </c>
      <c r="M24" s="14">
        <f t="shared" si="8"/>
        <v>11098</v>
      </c>
      <c r="N24" s="12">
        <f t="shared" si="7"/>
        <v>762494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68730</v>
      </c>
      <c r="C25" s="14">
        <v>57709</v>
      </c>
      <c r="D25" s="14">
        <v>52310</v>
      </c>
      <c r="E25" s="14">
        <v>11525</v>
      </c>
      <c r="F25" s="14">
        <v>49619</v>
      </c>
      <c r="G25" s="14">
        <v>78396</v>
      </c>
      <c r="H25" s="14">
        <v>68673</v>
      </c>
      <c r="I25" s="14">
        <v>48717</v>
      </c>
      <c r="J25" s="14">
        <v>41966</v>
      </c>
      <c r="K25" s="14">
        <v>39852</v>
      </c>
      <c r="L25" s="14">
        <v>13247</v>
      </c>
      <c r="M25" s="14">
        <v>7027</v>
      </c>
      <c r="N25" s="12">
        <f t="shared" si="7"/>
        <v>537771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34058</v>
      </c>
      <c r="C26" s="14">
        <v>21817</v>
      </c>
      <c r="D26" s="14">
        <v>21511</v>
      </c>
      <c r="E26" s="14">
        <v>4042</v>
      </c>
      <c r="F26" s="14">
        <v>19795</v>
      </c>
      <c r="G26" s="14">
        <v>29805</v>
      </c>
      <c r="H26" s="14">
        <v>23953</v>
      </c>
      <c r="I26" s="14">
        <v>24138</v>
      </c>
      <c r="J26" s="14">
        <v>16366</v>
      </c>
      <c r="K26" s="14">
        <v>18935</v>
      </c>
      <c r="L26" s="14">
        <v>6232</v>
      </c>
      <c r="M26" s="14">
        <v>4071</v>
      </c>
      <c r="N26" s="12">
        <f t="shared" si="7"/>
        <v>224723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933712.1422560199</v>
      </c>
      <c r="C36" s="61">
        <f aca="true" t="shared" si="11" ref="C36:M36">C37+C38+C39+C40</f>
        <v>657493.3256</v>
      </c>
      <c r="D36" s="61">
        <f t="shared" si="11"/>
        <v>643036.70069445</v>
      </c>
      <c r="E36" s="61">
        <f t="shared" si="11"/>
        <v>151960.5509512</v>
      </c>
      <c r="F36" s="61">
        <f t="shared" si="11"/>
        <v>598201.1015665001</v>
      </c>
      <c r="G36" s="61">
        <f t="shared" si="11"/>
        <v>785502.8624000001</v>
      </c>
      <c r="H36" s="61">
        <f t="shared" si="11"/>
        <v>834162.288</v>
      </c>
      <c r="I36" s="61">
        <f t="shared" si="11"/>
        <v>727291.4091295999</v>
      </c>
      <c r="J36" s="61">
        <f t="shared" si="11"/>
        <v>591801.6518481</v>
      </c>
      <c r="K36" s="61">
        <f t="shared" si="11"/>
        <v>677563.94758848</v>
      </c>
      <c r="L36" s="61">
        <f t="shared" si="11"/>
        <v>328027.45125936996</v>
      </c>
      <c r="M36" s="61">
        <f t="shared" si="11"/>
        <v>199677.84839424002</v>
      </c>
      <c r="N36" s="61">
        <f>N37+N38+N39+N40</f>
        <v>7128431.27968796</v>
      </c>
    </row>
    <row r="37" spans="1:14" ht="18.75" customHeight="1">
      <c r="A37" s="58" t="s">
        <v>55</v>
      </c>
      <c r="B37" s="55">
        <f aca="true" t="shared" si="12" ref="B37:M37">B29*B7</f>
        <v>933304.1603999999</v>
      </c>
      <c r="C37" s="55">
        <f t="shared" si="12"/>
        <v>657026.0996</v>
      </c>
      <c r="D37" s="55">
        <f t="shared" si="12"/>
        <v>633163.7572</v>
      </c>
      <c r="E37" s="55">
        <f t="shared" si="12"/>
        <v>151692.3793</v>
      </c>
      <c r="F37" s="55">
        <f t="shared" si="12"/>
        <v>597833.4700000001</v>
      </c>
      <c r="G37" s="55">
        <f t="shared" si="12"/>
        <v>785223.7080000001</v>
      </c>
      <c r="H37" s="55">
        <f t="shared" si="12"/>
        <v>833638.6799999999</v>
      </c>
      <c r="I37" s="55">
        <f t="shared" si="12"/>
        <v>726898.7712</v>
      </c>
      <c r="J37" s="55">
        <f t="shared" si="12"/>
        <v>591424.4973</v>
      </c>
      <c r="K37" s="55">
        <f t="shared" si="12"/>
        <v>677008.9612</v>
      </c>
      <c r="L37" s="55">
        <f t="shared" si="12"/>
        <v>327740.4301</v>
      </c>
      <c r="M37" s="55">
        <f t="shared" si="12"/>
        <v>199566.5172</v>
      </c>
      <c r="N37" s="57">
        <f>SUM(B37:M37)</f>
        <v>7114521.4315</v>
      </c>
    </row>
    <row r="38" spans="1:14" ht="18.75" customHeight="1">
      <c r="A38" s="58" t="s">
        <v>56</v>
      </c>
      <c r="B38" s="55">
        <f aca="true" t="shared" si="13" ref="B38:M38">B30*B7</f>
        <v>-2849.0981439800003</v>
      </c>
      <c r="C38" s="55">
        <f t="shared" si="13"/>
        <v>-2010.894</v>
      </c>
      <c r="D38" s="55">
        <f t="shared" si="13"/>
        <v>-1936.3165055499999</v>
      </c>
      <c r="E38" s="55">
        <f t="shared" si="13"/>
        <v>-378.1083488</v>
      </c>
      <c r="F38" s="55">
        <f t="shared" si="13"/>
        <v>-1793.7684335000001</v>
      </c>
      <c r="G38" s="55">
        <f t="shared" si="13"/>
        <v>-2383.0056</v>
      </c>
      <c r="H38" s="55">
        <f t="shared" si="13"/>
        <v>-2373.9519999999998</v>
      </c>
      <c r="I38" s="55">
        <f t="shared" si="13"/>
        <v>-2153.9620704</v>
      </c>
      <c r="J38" s="55">
        <f t="shared" si="13"/>
        <v>-1741.4454519</v>
      </c>
      <c r="K38" s="55">
        <f t="shared" si="13"/>
        <v>-2047.2536115199998</v>
      </c>
      <c r="L38" s="55">
        <f t="shared" si="13"/>
        <v>-984.13884063</v>
      </c>
      <c r="M38" s="55">
        <f t="shared" si="13"/>
        <v>-607.70880576</v>
      </c>
      <c r="N38" s="25">
        <f>SUM(B38:M38)</f>
        <v>-21259.651812039996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-81364.58</v>
      </c>
      <c r="C42" s="25">
        <f aca="true" t="shared" si="15" ref="C42:M42">+C43+C46+C54+C55</f>
        <v>-80807.44</v>
      </c>
      <c r="D42" s="25">
        <f t="shared" si="15"/>
        <v>-59267.44</v>
      </c>
      <c r="E42" s="25">
        <f t="shared" si="15"/>
        <v>-21165.32</v>
      </c>
      <c r="F42" s="25">
        <f t="shared" si="15"/>
        <v>-53003.26</v>
      </c>
      <c r="G42" s="25">
        <f t="shared" si="15"/>
        <v>-100090.64</v>
      </c>
      <c r="H42" s="25">
        <f t="shared" si="15"/>
        <v>-113589.83</v>
      </c>
      <c r="I42" s="25">
        <f t="shared" si="15"/>
        <v>-58020.72</v>
      </c>
      <c r="J42" s="25">
        <f t="shared" si="15"/>
        <v>-77404.76</v>
      </c>
      <c r="K42" s="25">
        <f t="shared" si="15"/>
        <v>-62795.86</v>
      </c>
      <c r="L42" s="25">
        <f t="shared" si="15"/>
        <v>-35827</v>
      </c>
      <c r="M42" s="25">
        <f t="shared" si="15"/>
        <v>-29973.52</v>
      </c>
      <c r="N42" s="25">
        <f>+N43+N46+N54+N55</f>
        <v>-773310.37</v>
      </c>
    </row>
    <row r="43" spans="1:14" ht="18.75" customHeight="1">
      <c r="A43" s="17" t="s">
        <v>60</v>
      </c>
      <c r="B43" s="26">
        <f>B44+B45</f>
        <v>-78109</v>
      </c>
      <c r="C43" s="26">
        <f>C44+C45</f>
        <v>-77197</v>
      </c>
      <c r="D43" s="26">
        <f>D44+D45</f>
        <v>-53409</v>
      </c>
      <c r="E43" s="26">
        <f>E44+E45</f>
        <v>-8097.8</v>
      </c>
      <c r="F43" s="26">
        <f aca="true" t="shared" si="16" ref="F43:M43">F44+F45</f>
        <v>-43339</v>
      </c>
      <c r="G43" s="26">
        <f t="shared" si="16"/>
        <v>-86355</v>
      </c>
      <c r="H43" s="26">
        <f t="shared" si="16"/>
        <v>-101843.8</v>
      </c>
      <c r="I43" s="26">
        <f t="shared" si="16"/>
        <v>-47196</v>
      </c>
      <c r="J43" s="26">
        <f t="shared" si="16"/>
        <v>-63992</v>
      </c>
      <c r="K43" s="26">
        <f t="shared" si="16"/>
        <v>-47815.4</v>
      </c>
      <c r="L43" s="26">
        <f t="shared" si="16"/>
        <v>-32501.4</v>
      </c>
      <c r="M43" s="26">
        <f t="shared" si="16"/>
        <v>-22226.2</v>
      </c>
      <c r="N43" s="25">
        <f aca="true" t="shared" si="17" ref="N43:N55">SUM(B43:M43)</f>
        <v>-662081.6</v>
      </c>
    </row>
    <row r="44" spans="1:25" ht="18.75" customHeight="1">
      <c r="A44" s="13" t="s">
        <v>61</v>
      </c>
      <c r="B44" s="20">
        <f>ROUND(-B9*$D$3,2)</f>
        <v>-78109</v>
      </c>
      <c r="C44" s="20">
        <f>ROUND(-C9*$D$3,2)</f>
        <v>-77197</v>
      </c>
      <c r="D44" s="20">
        <f>ROUND(-D9*$D$3,2)</f>
        <v>-53409</v>
      </c>
      <c r="E44" s="20">
        <f>ROUND(-E9*$D$3,2)</f>
        <v>-8097.8</v>
      </c>
      <c r="F44" s="20">
        <f aca="true" t="shared" si="18" ref="F44:M44">ROUND(-F9*$D$3,2)</f>
        <v>-43339</v>
      </c>
      <c r="G44" s="20">
        <f t="shared" si="18"/>
        <v>-86355</v>
      </c>
      <c r="H44" s="20">
        <f t="shared" si="18"/>
        <v>-101843.8</v>
      </c>
      <c r="I44" s="20">
        <f t="shared" si="18"/>
        <v>-47196</v>
      </c>
      <c r="J44" s="20">
        <f t="shared" si="18"/>
        <v>-63992</v>
      </c>
      <c r="K44" s="20">
        <f t="shared" si="18"/>
        <v>-47815.4</v>
      </c>
      <c r="L44" s="20">
        <f t="shared" si="18"/>
        <v>-32501.4</v>
      </c>
      <c r="M44" s="20">
        <f t="shared" si="18"/>
        <v>-22226.2</v>
      </c>
      <c r="N44" s="47">
        <f t="shared" si="17"/>
        <v>-662081.6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-3255.58</v>
      </c>
      <c r="C46" s="26">
        <f aca="true" t="shared" si="20" ref="C46:M46">SUM(C47:C53)</f>
        <v>-3610.44</v>
      </c>
      <c r="D46" s="26">
        <f t="shared" si="20"/>
        <v>-5858.44</v>
      </c>
      <c r="E46" s="26">
        <f t="shared" si="20"/>
        <v>-13067.519999999999</v>
      </c>
      <c r="F46" s="26">
        <f t="shared" si="20"/>
        <v>-9664.26</v>
      </c>
      <c r="G46" s="26">
        <f t="shared" si="20"/>
        <v>-13735.64</v>
      </c>
      <c r="H46" s="26">
        <f t="shared" si="20"/>
        <v>-11746.03</v>
      </c>
      <c r="I46" s="26">
        <f t="shared" si="20"/>
        <v>-10824.72</v>
      </c>
      <c r="J46" s="26">
        <f t="shared" si="20"/>
        <v>-13412.76</v>
      </c>
      <c r="K46" s="26">
        <f t="shared" si="20"/>
        <v>-14980.460000000001</v>
      </c>
      <c r="L46" s="26">
        <f t="shared" si="20"/>
        <v>-3325.6</v>
      </c>
      <c r="M46" s="26">
        <f t="shared" si="20"/>
        <v>-7747.320000000001</v>
      </c>
      <c r="N46" s="26">
        <f>SUM(N47:N53)</f>
        <v>-111228.77000000002</v>
      </c>
    </row>
    <row r="47" spans="1:25" ht="18.75" customHeight="1">
      <c r="A47" s="13" t="s">
        <v>64</v>
      </c>
      <c r="B47" s="24">
        <v>-2532.86</v>
      </c>
      <c r="C47" s="24">
        <v>-3388</v>
      </c>
      <c r="D47" s="24">
        <v>-5760</v>
      </c>
      <c r="E47" s="24">
        <v>-13024.72</v>
      </c>
      <c r="F47" s="24">
        <v>-9642.86</v>
      </c>
      <c r="G47" s="24">
        <v>-13680</v>
      </c>
      <c r="H47" s="24">
        <v>-11746.03</v>
      </c>
      <c r="I47" s="24">
        <v>-10380</v>
      </c>
      <c r="J47" s="24">
        <v>-13207.32</v>
      </c>
      <c r="K47" s="24">
        <v>-14882.02</v>
      </c>
      <c r="L47" s="24">
        <v>-3240</v>
      </c>
      <c r="M47" s="24">
        <v>-7704.52</v>
      </c>
      <c r="N47" s="24">
        <f t="shared" si="17"/>
        <v>-109188.33000000002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-513</v>
      </c>
      <c r="C48" s="24">
        <v>-102.6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-342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-957.6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852347.5622560199</v>
      </c>
      <c r="C57" s="29">
        <f t="shared" si="21"/>
        <v>576685.8855999999</v>
      </c>
      <c r="D57" s="29">
        <f t="shared" si="21"/>
        <v>583769.26069445</v>
      </c>
      <c r="E57" s="29">
        <f t="shared" si="21"/>
        <v>130795.2309512</v>
      </c>
      <c r="F57" s="29">
        <f t="shared" si="21"/>
        <v>545197.8415665001</v>
      </c>
      <c r="G57" s="29">
        <f t="shared" si="21"/>
        <v>685412.2224000001</v>
      </c>
      <c r="H57" s="29">
        <f t="shared" si="21"/>
        <v>720572.458</v>
      </c>
      <c r="I57" s="29">
        <f t="shared" si="21"/>
        <v>669270.6891296</v>
      </c>
      <c r="J57" s="29">
        <f t="shared" si="21"/>
        <v>514396.8918481</v>
      </c>
      <c r="K57" s="29">
        <f t="shared" si="21"/>
        <v>614768.08758848</v>
      </c>
      <c r="L57" s="29">
        <f t="shared" si="21"/>
        <v>292200.45125936996</v>
      </c>
      <c r="M57" s="29">
        <f t="shared" si="21"/>
        <v>169704.32839424003</v>
      </c>
      <c r="N57" s="29">
        <f>SUM(B57:M57)</f>
        <v>6355120.90968796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852347.56</v>
      </c>
      <c r="C60" s="36">
        <f aca="true" t="shared" si="22" ref="C60:M60">SUM(C61:C74)</f>
        <v>576685.89</v>
      </c>
      <c r="D60" s="36">
        <f t="shared" si="22"/>
        <v>583769.26</v>
      </c>
      <c r="E60" s="36">
        <f t="shared" si="22"/>
        <v>130795.23</v>
      </c>
      <c r="F60" s="36">
        <f t="shared" si="22"/>
        <v>545197.84</v>
      </c>
      <c r="G60" s="36">
        <f t="shared" si="22"/>
        <v>685412.22</v>
      </c>
      <c r="H60" s="36">
        <f t="shared" si="22"/>
        <v>720572.46</v>
      </c>
      <c r="I60" s="36">
        <f t="shared" si="22"/>
        <v>669270.69</v>
      </c>
      <c r="J60" s="36">
        <f t="shared" si="22"/>
        <v>514396.89</v>
      </c>
      <c r="K60" s="36">
        <f t="shared" si="22"/>
        <v>614768.09</v>
      </c>
      <c r="L60" s="36">
        <f t="shared" si="22"/>
        <v>292200.45</v>
      </c>
      <c r="M60" s="36">
        <f t="shared" si="22"/>
        <v>169704.33</v>
      </c>
      <c r="N60" s="29">
        <f>SUM(N61:N74)</f>
        <v>6355120.91</v>
      </c>
    </row>
    <row r="61" spans="1:15" ht="18.75" customHeight="1">
      <c r="A61" s="17" t="s">
        <v>75</v>
      </c>
      <c r="B61" s="36">
        <v>164918.55</v>
      </c>
      <c r="C61" s="36">
        <v>164903.5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329822.05</v>
      </c>
      <c r="O61"/>
    </row>
    <row r="62" spans="1:15" ht="18.75" customHeight="1">
      <c r="A62" s="17" t="s">
        <v>76</v>
      </c>
      <c r="B62" s="36">
        <v>687429.01</v>
      </c>
      <c r="C62" s="36">
        <v>411782.39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1099211.4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583769.26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583769.26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130795.23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130795.23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545197.84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545197.84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685412.22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685412.22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555696.36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555696.36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164876.1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164876.1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669270.69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669270.69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514396.89</v>
      </c>
      <c r="K70" s="35">
        <v>0</v>
      </c>
      <c r="L70" s="35">
        <v>0</v>
      </c>
      <c r="M70" s="35">
        <v>0</v>
      </c>
      <c r="N70" s="29">
        <f t="shared" si="23"/>
        <v>514396.89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614768.09</v>
      </c>
      <c r="L71" s="35">
        <v>0</v>
      </c>
      <c r="M71" s="62"/>
      <c r="N71" s="26">
        <f t="shared" si="23"/>
        <v>614768.09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292200.45</v>
      </c>
      <c r="M72" s="35">
        <v>0</v>
      </c>
      <c r="N72" s="29">
        <f t="shared" si="23"/>
        <v>292200.45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169704.33</v>
      </c>
      <c r="N73" s="26">
        <f t="shared" si="23"/>
        <v>169704.33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2.2695076774209655</v>
      </c>
      <c r="C78" s="45">
        <v>2.2436393239783823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1.979604131948558</v>
      </c>
      <c r="C79" s="45">
        <v>1.8669634211019523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1.8154451435684413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2.524555196637483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2.120303057337044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1.6810974335268034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1.9786198962196064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1.9335904598329299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1.9206368813368824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2.163278655130553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2.068594366592011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2.4560490214764257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2.4056412750498772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2016-07-29T18:13:55Z</dcterms:modified>
  <cp:category/>
  <cp:version/>
  <cp:contentType/>
  <cp:contentStatus/>
</cp:coreProperties>
</file>