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<sst xmlns="http://schemas.openxmlformats.org/spreadsheetml/2006/main" count="105" uniqueCount="103">
  <si>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</si>
  <si>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</si>
  <si>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</si>
  <si>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</si>
  <si>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</si>
  <si>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</si>
  <si>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</si>
  <si>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</si>
  <si>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</si>
  <si>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</si>
  <si>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</si>
  <si>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</si>
  <si>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</si>
  <si>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</si>
  <si>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</si>
  <si>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</si>
  <si>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</si>
  <si>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</si>
  <si>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</si>
  <si>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</si>
  <si>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</si>
  <si>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</si>
  <si>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</si>
  <si>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</si>
  <si>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</si>
  <si>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</si>
  <si>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</si>
  <si>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</si>
  <si>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</si>
  <si>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</si>
  <si>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</si>
  <si>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</si>
  <si>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</si>
  <si>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</si>
  <si>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</si>
  <si>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</si>
  <si>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</si>
  <si>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</si>
  <si>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</si>
  <si>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</si>
  <si>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</si>
  <si>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</si>
  <si>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</si>
  <si>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</si>
  <si>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</si>
  <si>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</si>
  <si>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</si>
  <si>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</si>
  <si>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</si>
  <si>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</si>
  <si>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</si>
  <si>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</si>
  <si>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</si>
  <si>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</si>
  <si>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</si>
  <si>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</si>
  <si>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</si>
  <si>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</si>
  <si>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</si>
  <si>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</si>
  <si>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</si>
  <si>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</si>
  <si>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</si>
  <si>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</si>
  <si>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</si>
  <si>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</si>
  <si>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</si>
  <si>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</si>
  <si>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</si>
  <si>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</si>
  <si>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</si>
  <si>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</si>
  <si>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</si>
  <si>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</si>
  <si>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</si>
  <si>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</si>
  <si>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</si>
  <si>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</si>
  <si>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</si>
  <si>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</si>
  <si>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</si>
  <si>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</si>
  <si>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</si>
  <si>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</si>
  <si>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</si>
  <si>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</si>
  <si>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</si>
  <si>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</si>
  <si>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</si>
  <si>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</si>
  <si>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</si>
  <si>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</si>
  <si>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</si>
  <si>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</si>
  <si>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</si>
  <si>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</si>
  <si>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</si>
  <si>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</si>
  <si>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</si>
  <si>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</si>
  <si>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</si>
  <si>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</si>
  <si>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18/07/16 - VENCIMENTO 26/07/16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</si>
</sst>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442007</v>
      </c>
      <c r="C7" s="10">
        <f>C8+C20+C24</f>
        <v>321601</v>
      </c>
      <c r="D7" s="10">
        <f>D8+D20+D24</f>
        <v>338340</v>
      </c>
      <c r="E7" s="10">
        <f>E8+E20+E24</f>
        <v>54301</v>
      </c>
      <c r="F7" s="10">
        <f aca="true" t="shared" si="0" ref="F7:M7">F8+F20+F24</f>
        <v>275975</v>
      </c>
      <c r="G7" s="10">
        <f t="shared" si="0"/>
        <v>450731</v>
      </c>
      <c r="H7" s="10">
        <f t="shared" si="0"/>
        <v>414867</v>
      </c>
      <c r="I7" s="10">
        <f t="shared" si="0"/>
        <v>371059</v>
      </c>
      <c r="J7" s="10">
        <f t="shared" si="0"/>
        <v>268589</v>
      </c>
      <c r="K7" s="10">
        <f t="shared" si="0"/>
        <v>319963</v>
      </c>
      <c r="L7" s="10">
        <f t="shared" si="0"/>
        <v>131493</v>
      </c>
      <c r="M7" s="10">
        <f t="shared" si="0"/>
        <v>80327</v>
      </c>
      <c r="N7" s="10">
        <f>+N8+N20+N24</f>
        <v>3469253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208751</v>
      </c>
      <c r="C8" s="12">
        <f>+C9+C12+C16</f>
        <v>162308</v>
      </c>
      <c r="D8" s="12">
        <f>+D9+D12+D16</f>
        <v>187203</v>
      </c>
      <c r="E8" s="12">
        <f>+E9+E12+E16</f>
        <v>27455</v>
      </c>
      <c r="F8" s="12">
        <f aca="true" t="shared" si="1" ref="F8:M8">+F9+F12+F16</f>
        <v>140459</v>
      </c>
      <c r="G8" s="12">
        <f t="shared" si="1"/>
        <v>234744</v>
      </c>
      <c r="H8" s="12">
        <f t="shared" si="1"/>
        <v>209852</v>
      </c>
      <c r="I8" s="12">
        <f t="shared" si="1"/>
        <v>193763</v>
      </c>
      <c r="J8" s="12">
        <f t="shared" si="1"/>
        <v>139967</v>
      </c>
      <c r="K8" s="12">
        <f t="shared" si="1"/>
        <v>157637</v>
      </c>
      <c r="L8" s="12">
        <f t="shared" si="1"/>
        <v>72362</v>
      </c>
      <c r="M8" s="12">
        <f t="shared" si="1"/>
        <v>45902</v>
      </c>
      <c r="N8" s="12">
        <f>SUM(B8:M8)</f>
        <v>1780403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19327</v>
      </c>
      <c r="C9" s="14">
        <v>19268</v>
      </c>
      <c r="D9" s="14">
        <v>13681</v>
      </c>
      <c r="E9" s="14">
        <v>1932</v>
      </c>
      <c r="F9" s="14">
        <v>11190</v>
      </c>
      <c r="G9" s="14">
        <v>21142</v>
      </c>
      <c r="H9" s="14">
        <v>24804</v>
      </c>
      <c r="I9" s="14">
        <v>12538</v>
      </c>
      <c r="J9" s="14">
        <v>16506</v>
      </c>
      <c r="K9" s="14">
        <v>12784</v>
      </c>
      <c r="L9" s="14">
        <v>8558</v>
      </c>
      <c r="M9" s="14">
        <v>5436</v>
      </c>
      <c r="N9" s="12">
        <f aca="true" t="shared" si="2" ref="N9:N19">SUM(B9:M9)</f>
        <v>167166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19327</v>
      </c>
      <c r="C10" s="14">
        <f>+C9-C11</f>
        <v>19268</v>
      </c>
      <c r="D10" s="14">
        <f>+D9-D11</f>
        <v>13681</v>
      </c>
      <c r="E10" s="14">
        <f>+E9-E11</f>
        <v>1932</v>
      </c>
      <c r="F10" s="14">
        <f aca="true" t="shared" si="3" ref="F10:M10">+F9-F11</f>
        <v>11190</v>
      </c>
      <c r="G10" s="14">
        <f t="shared" si="3"/>
        <v>21142</v>
      </c>
      <c r="H10" s="14">
        <f t="shared" si="3"/>
        <v>24804</v>
      </c>
      <c r="I10" s="14">
        <f t="shared" si="3"/>
        <v>12538</v>
      </c>
      <c r="J10" s="14">
        <f t="shared" si="3"/>
        <v>16506</v>
      </c>
      <c r="K10" s="14">
        <f t="shared" si="3"/>
        <v>12784</v>
      </c>
      <c r="L10" s="14">
        <f t="shared" si="3"/>
        <v>8558</v>
      </c>
      <c r="M10" s="14">
        <f t="shared" si="3"/>
        <v>5436</v>
      </c>
      <c r="N10" s="12">
        <f t="shared" si="2"/>
        <v>167166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165801</v>
      </c>
      <c r="C12" s="14">
        <f>C13+C14+C15</f>
        <v>127236</v>
      </c>
      <c r="D12" s="14">
        <f>D13+D14+D15</f>
        <v>154839</v>
      </c>
      <c r="E12" s="14">
        <f>E13+E14+E15</f>
        <v>22781</v>
      </c>
      <c r="F12" s="14">
        <f aca="true" t="shared" si="4" ref="F12:M12">F13+F14+F15</f>
        <v>114312</v>
      </c>
      <c r="G12" s="14">
        <f t="shared" si="4"/>
        <v>188083</v>
      </c>
      <c r="H12" s="14">
        <f t="shared" si="4"/>
        <v>163475</v>
      </c>
      <c r="I12" s="14">
        <f t="shared" si="4"/>
        <v>159959</v>
      </c>
      <c r="J12" s="14">
        <f t="shared" si="4"/>
        <v>109100</v>
      </c>
      <c r="K12" s="14">
        <f t="shared" si="4"/>
        <v>125624</v>
      </c>
      <c r="L12" s="14">
        <f t="shared" si="4"/>
        <v>56860</v>
      </c>
      <c r="M12" s="14">
        <f t="shared" si="4"/>
        <v>36772</v>
      </c>
      <c r="N12" s="12">
        <f t="shared" si="2"/>
        <v>1424842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80177</v>
      </c>
      <c r="C13" s="14">
        <v>63999</v>
      </c>
      <c r="D13" s="14">
        <v>74165</v>
      </c>
      <c r="E13" s="14">
        <v>11305</v>
      </c>
      <c r="F13" s="14">
        <v>54927</v>
      </c>
      <c r="G13" s="14">
        <v>92657</v>
      </c>
      <c r="H13" s="14">
        <v>84330</v>
      </c>
      <c r="I13" s="14">
        <v>81126</v>
      </c>
      <c r="J13" s="14">
        <v>53203</v>
      </c>
      <c r="K13" s="14">
        <v>61911</v>
      </c>
      <c r="L13" s="14">
        <v>27751</v>
      </c>
      <c r="M13" s="14">
        <v>17166</v>
      </c>
      <c r="N13" s="12">
        <f t="shared" si="2"/>
        <v>702717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83428</v>
      </c>
      <c r="C14" s="14">
        <v>60678</v>
      </c>
      <c r="D14" s="14">
        <v>79060</v>
      </c>
      <c r="E14" s="14">
        <v>11073</v>
      </c>
      <c r="F14" s="14">
        <v>57469</v>
      </c>
      <c r="G14" s="14">
        <v>91497</v>
      </c>
      <c r="H14" s="14">
        <v>76431</v>
      </c>
      <c r="I14" s="14">
        <v>77397</v>
      </c>
      <c r="J14" s="14">
        <v>54180</v>
      </c>
      <c r="K14" s="14">
        <v>62288</v>
      </c>
      <c r="L14" s="14">
        <v>28260</v>
      </c>
      <c r="M14" s="14">
        <v>19177</v>
      </c>
      <c r="N14" s="12">
        <f t="shared" si="2"/>
        <v>700938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2196</v>
      </c>
      <c r="C15" s="14">
        <v>2559</v>
      </c>
      <c r="D15" s="14">
        <v>1614</v>
      </c>
      <c r="E15" s="14">
        <v>403</v>
      </c>
      <c r="F15" s="14">
        <v>1916</v>
      </c>
      <c r="G15" s="14">
        <v>3929</v>
      </c>
      <c r="H15" s="14">
        <v>2714</v>
      </c>
      <c r="I15" s="14">
        <v>1436</v>
      </c>
      <c r="J15" s="14">
        <v>1717</v>
      </c>
      <c r="K15" s="14">
        <v>1425</v>
      </c>
      <c r="L15" s="14">
        <v>849</v>
      </c>
      <c r="M15" s="14">
        <v>429</v>
      </c>
      <c r="N15" s="12">
        <f t="shared" si="2"/>
        <v>21187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23623</v>
      </c>
      <c r="C16" s="14">
        <f>C17+C18+C19</f>
        <v>15804</v>
      </c>
      <c r="D16" s="14">
        <f>D17+D18+D19</f>
        <v>18683</v>
      </c>
      <c r="E16" s="14">
        <f>E17+E18+E19</f>
        <v>2742</v>
      </c>
      <c r="F16" s="14">
        <f aca="true" t="shared" si="5" ref="F16:M16">F17+F18+F19</f>
        <v>14957</v>
      </c>
      <c r="G16" s="14">
        <f t="shared" si="5"/>
        <v>25519</v>
      </c>
      <c r="H16" s="14">
        <f t="shared" si="5"/>
        <v>21573</v>
      </c>
      <c r="I16" s="14">
        <f t="shared" si="5"/>
        <v>21266</v>
      </c>
      <c r="J16" s="14">
        <f t="shared" si="5"/>
        <v>14361</v>
      </c>
      <c r="K16" s="14">
        <f t="shared" si="5"/>
        <v>19229</v>
      </c>
      <c r="L16" s="14">
        <f t="shared" si="5"/>
        <v>6944</v>
      </c>
      <c r="M16" s="14">
        <f t="shared" si="5"/>
        <v>3694</v>
      </c>
      <c r="N16" s="12">
        <f t="shared" si="2"/>
        <v>188395</v>
      </c>
    </row>
    <row r="17" spans="1:25" ht="18.75" customHeight="1">
      <c r="A17" s="15" t="s">
        <v>16</v>
      </c>
      <c r="B17" s="14">
        <v>14188</v>
      </c>
      <c r="C17" s="14">
        <v>10454</v>
      </c>
      <c r="D17" s="14">
        <v>10315</v>
      </c>
      <c r="E17" s="14">
        <v>1684</v>
      </c>
      <c r="F17" s="14">
        <v>9145</v>
      </c>
      <c r="G17" s="14">
        <v>15808</v>
      </c>
      <c r="H17" s="14">
        <v>13554</v>
      </c>
      <c r="I17" s="14">
        <v>13166</v>
      </c>
      <c r="J17" s="14">
        <v>8723</v>
      </c>
      <c r="K17" s="14">
        <v>11597</v>
      </c>
      <c r="L17" s="14">
        <v>4272</v>
      </c>
      <c r="M17" s="14">
        <v>2219</v>
      </c>
      <c r="N17" s="12">
        <f t="shared" si="2"/>
        <v>115125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9085</v>
      </c>
      <c r="C18" s="14">
        <v>5025</v>
      </c>
      <c r="D18" s="14">
        <v>8138</v>
      </c>
      <c r="E18" s="14">
        <v>1016</v>
      </c>
      <c r="F18" s="14">
        <v>5547</v>
      </c>
      <c r="G18" s="14">
        <v>9105</v>
      </c>
      <c r="H18" s="14">
        <v>7614</v>
      </c>
      <c r="I18" s="14">
        <v>7886</v>
      </c>
      <c r="J18" s="14">
        <v>5391</v>
      </c>
      <c r="K18" s="14">
        <v>7444</v>
      </c>
      <c r="L18" s="14">
        <v>2577</v>
      </c>
      <c r="M18" s="14">
        <v>1420</v>
      </c>
      <c r="N18" s="12">
        <f t="shared" si="2"/>
        <v>70248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350</v>
      </c>
      <c r="C19" s="14">
        <v>325</v>
      </c>
      <c r="D19" s="14">
        <v>230</v>
      </c>
      <c r="E19" s="14">
        <v>42</v>
      </c>
      <c r="F19" s="14">
        <v>265</v>
      </c>
      <c r="G19" s="14">
        <v>606</v>
      </c>
      <c r="H19" s="14">
        <v>405</v>
      </c>
      <c r="I19" s="14">
        <v>214</v>
      </c>
      <c r="J19" s="14">
        <v>247</v>
      </c>
      <c r="K19" s="14">
        <v>188</v>
      </c>
      <c r="L19" s="14">
        <v>95</v>
      </c>
      <c r="M19" s="14">
        <v>55</v>
      </c>
      <c r="N19" s="12">
        <f t="shared" si="2"/>
        <v>3022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124011</v>
      </c>
      <c r="C20" s="18">
        <f>C21+C22+C23</f>
        <v>76528</v>
      </c>
      <c r="D20" s="18">
        <f>D21+D22+D23</f>
        <v>72021</v>
      </c>
      <c r="E20" s="18">
        <f>E21+E22+E23</f>
        <v>11733</v>
      </c>
      <c r="F20" s="18">
        <f aca="true" t="shared" si="6" ref="F20:M20">F21+F22+F23</f>
        <v>60681</v>
      </c>
      <c r="G20" s="18">
        <f t="shared" si="6"/>
        <v>99499</v>
      </c>
      <c r="H20" s="18">
        <f t="shared" si="6"/>
        <v>106403</v>
      </c>
      <c r="I20" s="18">
        <f t="shared" si="6"/>
        <v>98443</v>
      </c>
      <c r="J20" s="18">
        <f t="shared" si="6"/>
        <v>66020</v>
      </c>
      <c r="K20" s="18">
        <f t="shared" si="6"/>
        <v>98705</v>
      </c>
      <c r="L20" s="18">
        <f t="shared" si="6"/>
        <v>37777</v>
      </c>
      <c r="M20" s="18">
        <f t="shared" si="6"/>
        <v>22584</v>
      </c>
      <c r="N20" s="12">
        <f aca="true" t="shared" si="7" ref="N20:N26">SUM(B20:M20)</f>
        <v>874405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64517</v>
      </c>
      <c r="C21" s="14">
        <v>43215</v>
      </c>
      <c r="D21" s="14">
        <v>39104</v>
      </c>
      <c r="E21" s="14">
        <v>6570</v>
      </c>
      <c r="F21" s="14">
        <v>33168</v>
      </c>
      <c r="G21" s="14">
        <v>55216</v>
      </c>
      <c r="H21" s="14">
        <v>61250</v>
      </c>
      <c r="I21" s="14">
        <v>55115</v>
      </c>
      <c r="J21" s="14">
        <v>36261</v>
      </c>
      <c r="K21" s="14">
        <v>52806</v>
      </c>
      <c r="L21" s="14">
        <v>20393</v>
      </c>
      <c r="M21" s="14">
        <v>11849</v>
      </c>
      <c r="N21" s="12">
        <f t="shared" si="7"/>
        <v>479464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58199</v>
      </c>
      <c r="C22" s="14">
        <v>32127</v>
      </c>
      <c r="D22" s="14">
        <v>32244</v>
      </c>
      <c r="E22" s="14">
        <v>5003</v>
      </c>
      <c r="F22" s="14">
        <v>26763</v>
      </c>
      <c r="G22" s="14">
        <v>42619</v>
      </c>
      <c r="H22" s="14">
        <v>43887</v>
      </c>
      <c r="I22" s="14">
        <v>42517</v>
      </c>
      <c r="J22" s="14">
        <v>28943</v>
      </c>
      <c r="K22" s="14">
        <v>44998</v>
      </c>
      <c r="L22" s="14">
        <v>16951</v>
      </c>
      <c r="M22" s="14">
        <v>10507</v>
      </c>
      <c r="N22" s="12">
        <f t="shared" si="7"/>
        <v>384758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1295</v>
      </c>
      <c r="C23" s="14">
        <v>1186</v>
      </c>
      <c r="D23" s="14">
        <v>673</v>
      </c>
      <c r="E23" s="14">
        <v>160</v>
      </c>
      <c r="F23" s="14">
        <v>750</v>
      </c>
      <c r="G23" s="14">
        <v>1664</v>
      </c>
      <c r="H23" s="14">
        <v>1266</v>
      </c>
      <c r="I23" s="14">
        <v>811</v>
      </c>
      <c r="J23" s="14">
        <v>816</v>
      </c>
      <c r="K23" s="14">
        <v>901</v>
      </c>
      <c r="L23" s="14">
        <v>433</v>
      </c>
      <c r="M23" s="14">
        <v>228</v>
      </c>
      <c r="N23" s="12">
        <f t="shared" si="7"/>
        <v>10183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109245</v>
      </c>
      <c r="C24" s="14">
        <f>C25+C26</f>
        <v>82765</v>
      </c>
      <c r="D24" s="14">
        <f>D25+D26</f>
        <v>79116</v>
      </c>
      <c r="E24" s="14">
        <f>E25+E26</f>
        <v>15113</v>
      </c>
      <c r="F24" s="14">
        <f aca="true" t="shared" si="8" ref="F24:M24">F25+F26</f>
        <v>74835</v>
      </c>
      <c r="G24" s="14">
        <f t="shared" si="8"/>
        <v>116488</v>
      </c>
      <c r="H24" s="14">
        <f t="shared" si="8"/>
        <v>98612</v>
      </c>
      <c r="I24" s="14">
        <f t="shared" si="8"/>
        <v>78853</v>
      </c>
      <c r="J24" s="14">
        <f t="shared" si="8"/>
        <v>62602</v>
      </c>
      <c r="K24" s="14">
        <f t="shared" si="8"/>
        <v>63621</v>
      </c>
      <c r="L24" s="14">
        <f t="shared" si="8"/>
        <v>21354</v>
      </c>
      <c r="M24" s="14">
        <f t="shared" si="8"/>
        <v>11841</v>
      </c>
      <c r="N24" s="12">
        <f t="shared" si="7"/>
        <v>814445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67921</v>
      </c>
      <c r="C25" s="14">
        <v>57052</v>
      </c>
      <c r="D25" s="14">
        <v>51636</v>
      </c>
      <c r="E25" s="14">
        <v>10516</v>
      </c>
      <c r="F25" s="14">
        <v>49770</v>
      </c>
      <c r="G25" s="14">
        <v>79409</v>
      </c>
      <c r="H25" s="14">
        <v>69854</v>
      </c>
      <c r="I25" s="14">
        <v>49132</v>
      </c>
      <c r="J25" s="14">
        <v>42220</v>
      </c>
      <c r="K25" s="14">
        <v>40211</v>
      </c>
      <c r="L25" s="14">
        <v>13669</v>
      </c>
      <c r="M25" s="14">
        <v>7088</v>
      </c>
      <c r="N25" s="12">
        <f t="shared" si="7"/>
        <v>538478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41324</v>
      </c>
      <c r="C26" s="14">
        <v>25713</v>
      </c>
      <c r="D26" s="14">
        <v>27480</v>
      </c>
      <c r="E26" s="14">
        <v>4597</v>
      </c>
      <c r="F26" s="14">
        <v>25065</v>
      </c>
      <c r="G26" s="14">
        <v>37079</v>
      </c>
      <c r="H26" s="14">
        <v>28758</v>
      </c>
      <c r="I26" s="14">
        <v>29721</v>
      </c>
      <c r="J26" s="14">
        <v>20382</v>
      </c>
      <c r="K26" s="14">
        <v>23410</v>
      </c>
      <c r="L26" s="14">
        <v>7685</v>
      </c>
      <c r="M26" s="14">
        <v>4753</v>
      </c>
      <c r="N26" s="12">
        <f t="shared" si="7"/>
        <v>275967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1.9544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2478.1200000000003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25521.64</v>
      </c>
    </row>
    <row r="33" spans="1:25" ht="18.75" customHeight="1">
      <c r="A33" s="53" t="s">
        <v>52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897439.6543582199</v>
      </c>
      <c r="C36" s="61">
        <f aca="true" t="shared" si="11" ref="C36:M36">C37+C38+C39+C40</f>
        <v>631015.1144</v>
      </c>
      <c r="D36" s="61">
        <f t="shared" si="11"/>
        <v>623950.9219170001</v>
      </c>
      <c r="E36" s="61">
        <f t="shared" si="11"/>
        <v>137149.1329384</v>
      </c>
      <c r="F36" s="61">
        <f t="shared" si="11"/>
        <v>585197.78974875</v>
      </c>
      <c r="G36" s="61">
        <f t="shared" si="11"/>
        <v>757816.8774000001</v>
      </c>
      <c r="H36" s="61">
        <f t="shared" si="11"/>
        <v>816410.2603</v>
      </c>
      <c r="I36" s="61">
        <f t="shared" si="11"/>
        <v>712720.7985962001</v>
      </c>
      <c r="J36" s="61">
        <f t="shared" si="11"/>
        <v>581071.4021027001</v>
      </c>
      <c r="K36" s="61">
        <f t="shared" si="11"/>
        <v>661933.9191588799</v>
      </c>
      <c r="L36" s="61">
        <f t="shared" si="11"/>
        <v>322972.91732499</v>
      </c>
      <c r="M36" s="61">
        <f t="shared" si="11"/>
        <v>193261.13678912</v>
      </c>
      <c r="N36" s="61">
        <f>N37+N38+N39+N40</f>
        <v>6920939.925034259</v>
      </c>
    </row>
    <row r="37" spans="1:14" ht="18.75" customHeight="1">
      <c r="A37" s="58" t="s">
        <v>55</v>
      </c>
      <c r="B37" s="55">
        <f aca="true" t="shared" si="12" ref="B37:M37">B29*B7</f>
        <v>896920.6044</v>
      </c>
      <c r="C37" s="55">
        <f t="shared" si="12"/>
        <v>630466.6004</v>
      </c>
      <c r="D37" s="55">
        <f t="shared" si="12"/>
        <v>614019.432</v>
      </c>
      <c r="E37" s="55">
        <f t="shared" si="12"/>
        <v>136843.9501</v>
      </c>
      <c r="F37" s="55">
        <f t="shared" si="12"/>
        <v>584791.025</v>
      </c>
      <c r="G37" s="55">
        <f t="shared" si="12"/>
        <v>757453.4455</v>
      </c>
      <c r="H37" s="55">
        <f t="shared" si="12"/>
        <v>815835.9554999999</v>
      </c>
      <c r="I37" s="55">
        <f t="shared" si="12"/>
        <v>712284.8564</v>
      </c>
      <c r="J37" s="55">
        <f t="shared" si="12"/>
        <v>580662.5591000001</v>
      </c>
      <c r="K37" s="55">
        <f t="shared" si="12"/>
        <v>661331.5247</v>
      </c>
      <c r="L37" s="55">
        <f t="shared" si="12"/>
        <v>322670.6727</v>
      </c>
      <c r="M37" s="55">
        <f t="shared" si="12"/>
        <v>193130.2061</v>
      </c>
      <c r="N37" s="57">
        <f>SUM(B37:M37)</f>
        <v>6906410.8319</v>
      </c>
    </row>
    <row r="38" spans="1:14" ht="18.75" customHeight="1">
      <c r="A38" s="58" t="s">
        <v>56</v>
      </c>
      <c r="B38" s="55">
        <f aca="true" t="shared" si="13" ref="B38:M38">B30*B7</f>
        <v>-2738.03004178</v>
      </c>
      <c r="C38" s="55">
        <f t="shared" si="13"/>
        <v>-1929.606</v>
      </c>
      <c r="D38" s="55">
        <f t="shared" si="13"/>
        <v>-1877.7700829999999</v>
      </c>
      <c r="E38" s="55">
        <f t="shared" si="13"/>
        <v>-341.0971616</v>
      </c>
      <c r="F38" s="55">
        <f t="shared" si="13"/>
        <v>-1754.63525125</v>
      </c>
      <c r="G38" s="55">
        <f t="shared" si="13"/>
        <v>-2298.7281000000003</v>
      </c>
      <c r="H38" s="55">
        <f t="shared" si="13"/>
        <v>-2323.2552</v>
      </c>
      <c r="I38" s="55">
        <f t="shared" si="13"/>
        <v>-2110.6578038</v>
      </c>
      <c r="J38" s="55">
        <f t="shared" si="13"/>
        <v>-1709.7569973</v>
      </c>
      <c r="K38" s="55">
        <f t="shared" si="13"/>
        <v>-1999.84554112</v>
      </c>
      <c r="L38" s="55">
        <f t="shared" si="13"/>
        <v>-968.9153750099999</v>
      </c>
      <c r="M38" s="55">
        <f t="shared" si="13"/>
        <v>-588.1093108800001</v>
      </c>
      <c r="N38" s="25">
        <f>SUM(B38:M38)</f>
        <v>-20640.406865740002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2478.1200000000003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25521.64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9647.86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9647.86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-73652.32</v>
      </c>
      <c r="C42" s="25">
        <f aca="true" t="shared" si="15" ref="C42:M42">+C43+C46+C54+C55</f>
        <v>-73338.23999999999</v>
      </c>
      <c r="D42" s="25">
        <f t="shared" si="15"/>
        <v>-37532.630000000005</v>
      </c>
      <c r="E42" s="25">
        <f t="shared" si="15"/>
        <v>-7384.400000000001</v>
      </c>
      <c r="F42" s="25">
        <f t="shared" si="15"/>
        <v>-42543.4</v>
      </c>
      <c r="G42" s="25">
        <f t="shared" si="15"/>
        <v>-80395.24</v>
      </c>
      <c r="H42" s="25">
        <f t="shared" si="15"/>
        <v>-94255.2</v>
      </c>
      <c r="I42" s="25">
        <f t="shared" si="15"/>
        <v>-47747.12</v>
      </c>
      <c r="J42" s="25">
        <f t="shared" si="15"/>
        <v>-62928.240000000005</v>
      </c>
      <c r="K42" s="25">
        <f t="shared" si="15"/>
        <v>-48677.64</v>
      </c>
      <c r="L42" s="25">
        <f t="shared" si="15"/>
        <v>-32606</v>
      </c>
      <c r="M42" s="25">
        <f t="shared" si="15"/>
        <v>-20699.6</v>
      </c>
      <c r="N42" s="25">
        <f>+N43+N46+N54+N55</f>
        <v>-621760.03</v>
      </c>
    </row>
    <row r="43" spans="1:14" ht="18.75" customHeight="1">
      <c r="A43" s="17" t="s">
        <v>60</v>
      </c>
      <c r="B43" s="26">
        <f>B44+B45</f>
        <v>-73442.6</v>
      </c>
      <c r="C43" s="26">
        <f>C44+C45</f>
        <v>-73218.4</v>
      </c>
      <c r="D43" s="26">
        <f>D44+D45</f>
        <v>-51987.8</v>
      </c>
      <c r="E43" s="26">
        <f>E44+E45</f>
        <v>-7341.6</v>
      </c>
      <c r="F43" s="26">
        <f aca="true" t="shared" si="16" ref="F43:M43">F44+F45</f>
        <v>-42522</v>
      </c>
      <c r="G43" s="26">
        <f t="shared" si="16"/>
        <v>-80339.6</v>
      </c>
      <c r="H43" s="26">
        <f t="shared" si="16"/>
        <v>-94255.2</v>
      </c>
      <c r="I43" s="26">
        <f t="shared" si="16"/>
        <v>-47644.4</v>
      </c>
      <c r="J43" s="26">
        <f t="shared" si="16"/>
        <v>-62722.8</v>
      </c>
      <c r="K43" s="26">
        <f t="shared" si="16"/>
        <v>-48579.2</v>
      </c>
      <c r="L43" s="26">
        <f t="shared" si="16"/>
        <v>-32520.4</v>
      </c>
      <c r="M43" s="26">
        <f t="shared" si="16"/>
        <v>-20656.8</v>
      </c>
      <c r="N43" s="25">
        <f aca="true" t="shared" si="17" ref="N43:N55">SUM(B43:M43)</f>
        <v>-635230.8</v>
      </c>
    </row>
    <row r="44" spans="1:25" ht="18.75" customHeight="1">
      <c r="A44" s="13" t="s">
        <v>61</v>
      </c>
      <c r="B44" s="20">
        <f>ROUND(-B9*$D$3,2)</f>
        <v>-73442.6</v>
      </c>
      <c r="C44" s="20">
        <f>ROUND(-C9*$D$3,2)</f>
        <v>-73218.4</v>
      </c>
      <c r="D44" s="20">
        <f>ROUND(-D9*$D$3,2)</f>
        <v>-51987.8</v>
      </c>
      <c r="E44" s="20">
        <f>ROUND(-E9*$D$3,2)</f>
        <v>-7341.6</v>
      </c>
      <c r="F44" s="20">
        <f aca="true" t="shared" si="18" ref="F44:M44">ROUND(-F9*$D$3,2)</f>
        <v>-42522</v>
      </c>
      <c r="G44" s="20">
        <f t="shared" si="18"/>
        <v>-80339.6</v>
      </c>
      <c r="H44" s="20">
        <f t="shared" si="18"/>
        <v>-94255.2</v>
      </c>
      <c r="I44" s="20">
        <f t="shared" si="18"/>
        <v>-47644.4</v>
      </c>
      <c r="J44" s="20">
        <f t="shared" si="18"/>
        <v>-62722.8</v>
      </c>
      <c r="K44" s="20">
        <f t="shared" si="18"/>
        <v>-48579.2</v>
      </c>
      <c r="L44" s="20">
        <f t="shared" si="18"/>
        <v>-32520.4</v>
      </c>
      <c r="M44" s="20">
        <f t="shared" si="18"/>
        <v>-20656.8</v>
      </c>
      <c r="N44" s="47">
        <f t="shared" si="17"/>
        <v>-635230.8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-209.72</v>
      </c>
      <c r="C46" s="26">
        <f aca="true" t="shared" si="20" ref="C46:M46">SUM(C47:C53)</f>
        <v>-119.84</v>
      </c>
      <c r="D46" s="26">
        <f t="shared" si="20"/>
        <v>-98.44</v>
      </c>
      <c r="E46" s="26">
        <f t="shared" si="20"/>
        <v>-42.8</v>
      </c>
      <c r="F46" s="26">
        <f t="shared" si="20"/>
        <v>-21.4</v>
      </c>
      <c r="G46" s="26">
        <f t="shared" si="20"/>
        <v>-55.64</v>
      </c>
      <c r="H46" s="26">
        <f t="shared" si="20"/>
        <v>0</v>
      </c>
      <c r="I46" s="26">
        <f t="shared" si="20"/>
        <v>-102.72</v>
      </c>
      <c r="J46" s="26">
        <f t="shared" si="20"/>
        <v>-205.44</v>
      </c>
      <c r="K46" s="26">
        <f t="shared" si="20"/>
        <v>-98.44</v>
      </c>
      <c r="L46" s="26">
        <f t="shared" si="20"/>
        <v>-85.6</v>
      </c>
      <c r="M46" s="26">
        <f t="shared" si="20"/>
        <v>-42.8</v>
      </c>
      <c r="N46" s="26">
        <f>SUM(N47:N53)</f>
        <v>-1082.84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7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14553.61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14553.61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823787.33435822</v>
      </c>
      <c r="C57" s="29">
        <f t="shared" si="21"/>
        <v>557676.8744</v>
      </c>
      <c r="D57" s="29">
        <f t="shared" si="21"/>
        <v>586418.2919170001</v>
      </c>
      <c r="E57" s="29">
        <f t="shared" si="21"/>
        <v>129764.7329384</v>
      </c>
      <c r="F57" s="29">
        <f t="shared" si="21"/>
        <v>542654.38974875</v>
      </c>
      <c r="G57" s="29">
        <f t="shared" si="21"/>
        <v>677421.6374000001</v>
      </c>
      <c r="H57" s="29">
        <f t="shared" si="21"/>
        <v>722155.0603</v>
      </c>
      <c r="I57" s="29">
        <f t="shared" si="21"/>
        <v>664973.6785962001</v>
      </c>
      <c r="J57" s="29">
        <f t="shared" si="21"/>
        <v>518143.1621027001</v>
      </c>
      <c r="K57" s="29">
        <f t="shared" si="21"/>
        <v>613256.2791588799</v>
      </c>
      <c r="L57" s="29">
        <f t="shared" si="21"/>
        <v>290366.91732499</v>
      </c>
      <c r="M57" s="29">
        <f t="shared" si="21"/>
        <v>172561.53678912</v>
      </c>
      <c r="N57" s="29">
        <f>SUM(B57:M57)</f>
        <v>6299179.895034261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823787.3300000001</v>
      </c>
      <c r="C60" s="36">
        <f aca="true" t="shared" si="22" ref="C60:M60">SUM(C61:C74)</f>
        <v>557676.87</v>
      </c>
      <c r="D60" s="36">
        <f t="shared" si="22"/>
        <v>586418.29</v>
      </c>
      <c r="E60" s="36">
        <f t="shared" si="22"/>
        <v>129764.73</v>
      </c>
      <c r="F60" s="36">
        <f t="shared" si="22"/>
        <v>542654.39</v>
      </c>
      <c r="G60" s="36">
        <f t="shared" si="22"/>
        <v>677421.64</v>
      </c>
      <c r="H60" s="36">
        <f t="shared" si="22"/>
        <v>722155.0599999999</v>
      </c>
      <c r="I60" s="36">
        <f t="shared" si="22"/>
        <v>664973.68</v>
      </c>
      <c r="J60" s="36">
        <f t="shared" si="22"/>
        <v>518143.16</v>
      </c>
      <c r="K60" s="36">
        <f t="shared" si="22"/>
        <v>613256.27</v>
      </c>
      <c r="L60" s="36">
        <f t="shared" si="22"/>
        <v>290366.91</v>
      </c>
      <c r="M60" s="36">
        <f t="shared" si="22"/>
        <v>172561.54</v>
      </c>
      <c r="N60" s="29">
        <f>SUM(N61:N74)</f>
        <v>6299179.87</v>
      </c>
    </row>
    <row r="61" spans="1:15" ht="18.75" customHeight="1">
      <c r="A61" s="17" t="s">
        <v>75</v>
      </c>
      <c r="B61" s="36">
        <v>164392.52</v>
      </c>
      <c r="C61" s="36">
        <v>164924.81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329317.32999999996</v>
      </c>
      <c r="O61"/>
    </row>
    <row r="62" spans="1:15" ht="18.75" customHeight="1">
      <c r="A62" s="17" t="s">
        <v>76</v>
      </c>
      <c r="B62" s="36">
        <v>659394.81</v>
      </c>
      <c r="C62" s="36">
        <v>392752.06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1052146.87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586418.29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586418.29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129764.73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129764.73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542654.39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542654.39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677421.64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677421.64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555765.72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555765.72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166389.34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166389.34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664973.68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664973.68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518143.16</v>
      </c>
      <c r="K70" s="35">
        <v>0</v>
      </c>
      <c r="L70" s="35">
        <v>0</v>
      </c>
      <c r="M70" s="35">
        <v>0</v>
      </c>
      <c r="N70" s="29">
        <f t="shared" si="23"/>
        <v>518143.16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613256.27</v>
      </c>
      <c r="L71" s="35">
        <v>0</v>
      </c>
      <c r="M71" s="62"/>
      <c r="N71" s="26">
        <f t="shared" si="23"/>
        <v>613256.27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290366.91</v>
      </c>
      <c r="M72" s="35">
        <v>0</v>
      </c>
      <c r="N72" s="29">
        <f t="shared" si="23"/>
        <v>290366.91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172561.54</v>
      </c>
      <c r="N73" s="26">
        <f t="shared" si="23"/>
        <v>172561.54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2.26434955678847</v>
      </c>
      <c r="C78" s="45">
        <v>2.2320801148875065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1.9799212529084</v>
      </c>
      <c r="C79" s="45">
        <v>1.8673358623094343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1.8156382985074189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2.5257202065965636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2.1204739188286985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1.681306316627878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1.9785332861884464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1.9338266140457396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1.9207748595134468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2.1634221881860394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2.06878270037123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2.456198560569688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2.4059299711070996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2016-07-25T18:39:40Z</dcterms:modified>
  <cp:category/>
  <cp:version/>
  <cp:contentType/>
  <cp:contentStatus/>
</cp:coreProperties>
</file>