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<sst xmlns="http://schemas.openxmlformats.org/spreadsheetml/2006/main" count="105" uniqueCount="103">
  <si>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</si>
  <si>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</si>
  <si>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</si>
  <si>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</si>
  <si>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</si>
  <si>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</si>
  <si>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</si>
  <si>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</si>
  <si>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</si>
  <si>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</si>
  <si>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</si>
  <si>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</si>
  <si>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</si>
  <si>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</si>
  <si>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</si>
  <si>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</si>
  <si>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</si>
  <si>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</si>
  <si>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</si>
  <si>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</si>
  <si>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</si>
  <si>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</si>
  <si>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</si>
  <si>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</si>
  <si>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</si>
  <si>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</si>
  <si>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</si>
  <si>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</si>
  <si>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</si>
  <si>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</si>
  <si>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</si>
  <si>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</si>
  <si>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</si>
  <si>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</si>
  <si>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</si>
  <si>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</si>
  <si>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</si>
  <si>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</si>
  <si>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</si>
  <si>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</si>
  <si>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</si>
  <si>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</si>
  <si>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</si>
  <si>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</si>
  <si>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</si>
  <si>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</si>
  <si>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</si>
  <si>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</si>
  <si>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</si>
  <si>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</si>
  <si>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</si>
  <si>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</si>
  <si>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</si>
  <si>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</si>
  <si>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</si>
  <si>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</si>
  <si>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</si>
  <si>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</si>
  <si>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</si>
  <si>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</si>
  <si>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</si>
  <si>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</si>
  <si>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</si>
  <si>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</si>
  <si>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</si>
  <si>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</si>
  <si>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</si>
  <si>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</si>
  <si>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</si>
  <si>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</si>
  <si>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</si>
  <si>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</si>
  <si>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</si>
  <si>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</si>
  <si>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</si>
  <si>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</si>
  <si>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</si>
  <si>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</si>
  <si>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</si>
  <si>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</si>
  <si>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</si>
  <si>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</si>
  <si>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</si>
  <si>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</si>
  <si>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</si>
  <si>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</si>
  <si>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</si>
  <si>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</si>
  <si>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</si>
  <si>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</si>
  <si>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</si>
  <si>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</si>
  <si>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</si>
  <si>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</si>
  <si>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</si>
  <si>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</si>
  <si>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</si>
  <si>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</si>
  <si>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</si>
  <si>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</si>
  <si>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</si>
  <si>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</si>
  <si>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17/07/16 - VENCIMENTO 25/07/16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</si>
</sst>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214639</v>
      </c>
      <c r="C7" s="10">
        <f>C8+C20+C24</f>
        <v>143499</v>
      </c>
      <c r="D7" s="10">
        <f>D8+D20+D24</f>
        <v>170189</v>
      </c>
      <c r="E7" s="10">
        <f>E8+E20+E24</f>
        <v>28787</v>
      </c>
      <c r="F7" s="10">
        <f aca="true" t="shared" si="0" ref="F7:M7">F8+F20+F24</f>
        <v>140804</v>
      </c>
      <c r="G7" s="10">
        <f t="shared" si="0"/>
        <v>205524</v>
      </c>
      <c r="H7" s="10">
        <f t="shared" si="0"/>
        <v>180051</v>
      </c>
      <c r="I7" s="10">
        <f t="shared" si="0"/>
        <v>196347</v>
      </c>
      <c r="J7" s="10">
        <f t="shared" si="0"/>
        <v>140068</v>
      </c>
      <c r="K7" s="10">
        <f t="shared" si="0"/>
        <v>182294</v>
      </c>
      <c r="L7" s="10">
        <f t="shared" si="0"/>
        <v>56917</v>
      </c>
      <c r="M7" s="10">
        <f t="shared" si="0"/>
        <v>30625</v>
      </c>
      <c r="N7" s="10">
        <f>+N8+N20+N24</f>
        <v>1689744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100759</v>
      </c>
      <c r="C8" s="12">
        <f>+C9+C12+C16</f>
        <v>71049</v>
      </c>
      <c r="D8" s="12">
        <f>+D9+D12+D16</f>
        <v>87991</v>
      </c>
      <c r="E8" s="12">
        <f>+E9+E12+E16</f>
        <v>13877</v>
      </c>
      <c r="F8" s="12">
        <f aca="true" t="shared" si="1" ref="F8:M8">+F9+F12+F16</f>
        <v>68556</v>
      </c>
      <c r="G8" s="12">
        <f t="shared" si="1"/>
        <v>104498</v>
      </c>
      <c r="H8" s="12">
        <f t="shared" si="1"/>
        <v>91571</v>
      </c>
      <c r="I8" s="12">
        <f t="shared" si="1"/>
        <v>98657</v>
      </c>
      <c r="J8" s="12">
        <f t="shared" si="1"/>
        <v>72704</v>
      </c>
      <c r="K8" s="12">
        <f t="shared" si="1"/>
        <v>91375</v>
      </c>
      <c r="L8" s="12">
        <f t="shared" si="1"/>
        <v>31073</v>
      </c>
      <c r="M8" s="12">
        <f t="shared" si="1"/>
        <v>17576</v>
      </c>
      <c r="N8" s="12">
        <f>SUM(B8:M8)</f>
        <v>849686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14677</v>
      </c>
      <c r="C9" s="14">
        <v>12957</v>
      </c>
      <c r="D9" s="14">
        <v>11362</v>
      </c>
      <c r="E9" s="14">
        <v>1473</v>
      </c>
      <c r="F9" s="14">
        <v>9153</v>
      </c>
      <c r="G9" s="14">
        <v>16087</v>
      </c>
      <c r="H9" s="14">
        <v>17176</v>
      </c>
      <c r="I9" s="14">
        <v>10296</v>
      </c>
      <c r="J9" s="14">
        <v>12263</v>
      </c>
      <c r="K9" s="14">
        <v>10670</v>
      </c>
      <c r="L9" s="14">
        <v>4771</v>
      </c>
      <c r="M9" s="14">
        <v>2652</v>
      </c>
      <c r="N9" s="12">
        <f aca="true" t="shared" si="2" ref="N9:N19">SUM(B9:M9)</f>
        <v>123537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14677</v>
      </c>
      <c r="C10" s="14">
        <f>+C9-C11</f>
        <v>12957</v>
      </c>
      <c r="D10" s="14">
        <f>+D9-D11</f>
        <v>11362</v>
      </c>
      <c r="E10" s="14">
        <f>+E9-E11</f>
        <v>1473</v>
      </c>
      <c r="F10" s="14">
        <f aca="true" t="shared" si="3" ref="F10:M10">+F9-F11</f>
        <v>9153</v>
      </c>
      <c r="G10" s="14">
        <f t="shared" si="3"/>
        <v>16087</v>
      </c>
      <c r="H10" s="14">
        <f t="shared" si="3"/>
        <v>17176</v>
      </c>
      <c r="I10" s="14">
        <f t="shared" si="3"/>
        <v>10296</v>
      </c>
      <c r="J10" s="14">
        <f t="shared" si="3"/>
        <v>12263</v>
      </c>
      <c r="K10" s="14">
        <f t="shared" si="3"/>
        <v>10670</v>
      </c>
      <c r="L10" s="14">
        <f t="shared" si="3"/>
        <v>4771</v>
      </c>
      <c r="M10" s="14">
        <f t="shared" si="3"/>
        <v>2652</v>
      </c>
      <c r="N10" s="12">
        <f t="shared" si="2"/>
        <v>123537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73561</v>
      </c>
      <c r="C12" s="14">
        <f>C13+C14+C15</f>
        <v>50814</v>
      </c>
      <c r="D12" s="14">
        <f>D13+D14+D15</f>
        <v>66720</v>
      </c>
      <c r="E12" s="14">
        <f>E13+E14+E15</f>
        <v>10891</v>
      </c>
      <c r="F12" s="14">
        <f aca="true" t="shared" si="4" ref="F12:M12">F13+F14+F15</f>
        <v>51036</v>
      </c>
      <c r="G12" s="14">
        <f t="shared" si="4"/>
        <v>76366</v>
      </c>
      <c r="H12" s="14">
        <f t="shared" si="4"/>
        <v>64785</v>
      </c>
      <c r="I12" s="14">
        <f t="shared" si="4"/>
        <v>76499</v>
      </c>
      <c r="J12" s="14">
        <f t="shared" si="4"/>
        <v>52634</v>
      </c>
      <c r="K12" s="14">
        <f t="shared" si="4"/>
        <v>68442</v>
      </c>
      <c r="L12" s="14">
        <f t="shared" si="4"/>
        <v>23196</v>
      </c>
      <c r="M12" s="14">
        <f t="shared" si="4"/>
        <v>13384</v>
      </c>
      <c r="N12" s="12">
        <f t="shared" si="2"/>
        <v>628328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34850</v>
      </c>
      <c r="C13" s="14">
        <v>25940</v>
      </c>
      <c r="D13" s="14">
        <v>31974</v>
      </c>
      <c r="E13" s="14">
        <v>5262</v>
      </c>
      <c r="F13" s="14">
        <v>24799</v>
      </c>
      <c r="G13" s="14">
        <v>37621</v>
      </c>
      <c r="H13" s="14">
        <v>32801</v>
      </c>
      <c r="I13" s="14">
        <v>38286</v>
      </c>
      <c r="J13" s="14">
        <v>24996</v>
      </c>
      <c r="K13" s="14">
        <v>31539</v>
      </c>
      <c r="L13" s="14">
        <v>10474</v>
      </c>
      <c r="M13" s="14">
        <v>5808</v>
      </c>
      <c r="N13" s="12">
        <f t="shared" si="2"/>
        <v>304350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37619</v>
      </c>
      <c r="C14" s="14">
        <v>23879</v>
      </c>
      <c r="D14" s="14">
        <v>33991</v>
      </c>
      <c r="E14" s="14">
        <v>5387</v>
      </c>
      <c r="F14" s="14">
        <v>25327</v>
      </c>
      <c r="G14" s="14">
        <v>37019</v>
      </c>
      <c r="H14" s="14">
        <v>30848</v>
      </c>
      <c r="I14" s="14">
        <v>37460</v>
      </c>
      <c r="J14" s="14">
        <v>26890</v>
      </c>
      <c r="K14" s="14">
        <v>36086</v>
      </c>
      <c r="L14" s="14">
        <v>12408</v>
      </c>
      <c r="M14" s="14">
        <v>7438</v>
      </c>
      <c r="N14" s="12">
        <f t="shared" si="2"/>
        <v>314352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1092</v>
      </c>
      <c r="C15" s="14">
        <v>995</v>
      </c>
      <c r="D15" s="14">
        <v>755</v>
      </c>
      <c r="E15" s="14">
        <v>242</v>
      </c>
      <c r="F15" s="14">
        <v>910</v>
      </c>
      <c r="G15" s="14">
        <v>1726</v>
      </c>
      <c r="H15" s="14">
        <v>1136</v>
      </c>
      <c r="I15" s="14">
        <v>753</v>
      </c>
      <c r="J15" s="14">
        <v>748</v>
      </c>
      <c r="K15" s="14">
        <v>817</v>
      </c>
      <c r="L15" s="14">
        <v>314</v>
      </c>
      <c r="M15" s="14">
        <v>138</v>
      </c>
      <c r="N15" s="12">
        <f t="shared" si="2"/>
        <v>9626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12521</v>
      </c>
      <c r="C16" s="14">
        <f>C17+C18+C19</f>
        <v>7278</v>
      </c>
      <c r="D16" s="14">
        <f>D17+D18+D19</f>
        <v>9909</v>
      </c>
      <c r="E16" s="14">
        <f>E17+E18+E19</f>
        <v>1513</v>
      </c>
      <c r="F16" s="14">
        <f aca="true" t="shared" si="5" ref="F16:M16">F17+F18+F19</f>
        <v>8367</v>
      </c>
      <c r="G16" s="14">
        <f t="shared" si="5"/>
        <v>12045</v>
      </c>
      <c r="H16" s="14">
        <f t="shared" si="5"/>
        <v>9610</v>
      </c>
      <c r="I16" s="14">
        <f t="shared" si="5"/>
        <v>11862</v>
      </c>
      <c r="J16" s="14">
        <f t="shared" si="5"/>
        <v>7807</v>
      </c>
      <c r="K16" s="14">
        <f t="shared" si="5"/>
        <v>12263</v>
      </c>
      <c r="L16" s="14">
        <f t="shared" si="5"/>
        <v>3106</v>
      </c>
      <c r="M16" s="14">
        <f t="shared" si="5"/>
        <v>1540</v>
      </c>
      <c r="N16" s="12">
        <f t="shared" si="2"/>
        <v>97821</v>
      </c>
    </row>
    <row r="17" spans="1:25" ht="18.75" customHeight="1">
      <c r="A17" s="15" t="s">
        <v>16</v>
      </c>
      <c r="B17" s="14">
        <v>7990</v>
      </c>
      <c r="C17" s="14">
        <v>4932</v>
      </c>
      <c r="D17" s="14">
        <v>5703</v>
      </c>
      <c r="E17" s="14">
        <v>930</v>
      </c>
      <c r="F17" s="14">
        <v>5194</v>
      </c>
      <c r="G17" s="14">
        <v>7511</v>
      </c>
      <c r="H17" s="14">
        <v>6120</v>
      </c>
      <c r="I17" s="14">
        <v>7404</v>
      </c>
      <c r="J17" s="14">
        <v>4833</v>
      </c>
      <c r="K17" s="14">
        <v>7221</v>
      </c>
      <c r="L17" s="14">
        <v>1732</v>
      </c>
      <c r="M17" s="14">
        <v>818</v>
      </c>
      <c r="N17" s="12">
        <f t="shared" si="2"/>
        <v>60388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4348</v>
      </c>
      <c r="C18" s="14">
        <v>2201</v>
      </c>
      <c r="D18" s="14">
        <v>4114</v>
      </c>
      <c r="E18" s="14">
        <v>566</v>
      </c>
      <c r="F18" s="14">
        <v>3027</v>
      </c>
      <c r="G18" s="14">
        <v>4274</v>
      </c>
      <c r="H18" s="14">
        <v>3292</v>
      </c>
      <c r="I18" s="14">
        <v>4337</v>
      </c>
      <c r="J18" s="14">
        <v>2855</v>
      </c>
      <c r="K18" s="14">
        <v>4930</v>
      </c>
      <c r="L18" s="14">
        <v>1321</v>
      </c>
      <c r="M18" s="14">
        <v>703</v>
      </c>
      <c r="N18" s="12">
        <f t="shared" si="2"/>
        <v>35968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183</v>
      </c>
      <c r="C19" s="14">
        <v>145</v>
      </c>
      <c r="D19" s="14">
        <v>92</v>
      </c>
      <c r="E19" s="14">
        <v>17</v>
      </c>
      <c r="F19" s="14">
        <v>146</v>
      </c>
      <c r="G19" s="14">
        <v>260</v>
      </c>
      <c r="H19" s="14">
        <v>198</v>
      </c>
      <c r="I19" s="14">
        <v>121</v>
      </c>
      <c r="J19" s="14">
        <v>119</v>
      </c>
      <c r="K19" s="14">
        <v>112</v>
      </c>
      <c r="L19" s="14">
        <v>53</v>
      </c>
      <c r="M19" s="14">
        <v>19</v>
      </c>
      <c r="N19" s="12">
        <f t="shared" si="2"/>
        <v>1465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51718</v>
      </c>
      <c r="C20" s="18">
        <f>C21+C22+C23</f>
        <v>30487</v>
      </c>
      <c r="D20" s="18">
        <f>D21+D22+D23</f>
        <v>36726</v>
      </c>
      <c r="E20" s="18">
        <f>E21+E22+E23</f>
        <v>6104</v>
      </c>
      <c r="F20" s="18">
        <f aca="true" t="shared" si="6" ref="F20:M20">F21+F22+F23</f>
        <v>30146</v>
      </c>
      <c r="G20" s="18">
        <f t="shared" si="6"/>
        <v>41460</v>
      </c>
      <c r="H20" s="18">
        <f t="shared" si="6"/>
        <v>40144</v>
      </c>
      <c r="I20" s="18">
        <f t="shared" si="6"/>
        <v>50773</v>
      </c>
      <c r="J20" s="18">
        <f t="shared" si="6"/>
        <v>30891</v>
      </c>
      <c r="K20" s="18">
        <f t="shared" si="6"/>
        <v>52599</v>
      </c>
      <c r="L20" s="18">
        <f t="shared" si="6"/>
        <v>15214</v>
      </c>
      <c r="M20" s="18">
        <f t="shared" si="6"/>
        <v>7950</v>
      </c>
      <c r="N20" s="12">
        <f aca="true" t="shared" si="7" ref="N20:N26">SUM(B20:M20)</f>
        <v>394212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27701</v>
      </c>
      <c r="C21" s="14">
        <v>18368</v>
      </c>
      <c r="D21" s="14">
        <v>19635</v>
      </c>
      <c r="E21" s="14">
        <v>3425</v>
      </c>
      <c r="F21" s="14">
        <v>17203</v>
      </c>
      <c r="G21" s="14">
        <v>23695</v>
      </c>
      <c r="H21" s="14">
        <v>24161</v>
      </c>
      <c r="I21" s="14">
        <v>27990</v>
      </c>
      <c r="J21" s="14">
        <v>16399</v>
      </c>
      <c r="K21" s="14">
        <v>26802</v>
      </c>
      <c r="L21" s="14">
        <v>8103</v>
      </c>
      <c r="M21" s="14">
        <v>4144</v>
      </c>
      <c r="N21" s="12">
        <f t="shared" si="7"/>
        <v>217626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23504</v>
      </c>
      <c r="C22" s="14">
        <v>11762</v>
      </c>
      <c r="D22" s="14">
        <v>16756</v>
      </c>
      <c r="E22" s="14">
        <v>2609</v>
      </c>
      <c r="F22" s="14">
        <v>12573</v>
      </c>
      <c r="G22" s="14">
        <v>17177</v>
      </c>
      <c r="H22" s="14">
        <v>15609</v>
      </c>
      <c r="I22" s="14">
        <v>22426</v>
      </c>
      <c r="J22" s="14">
        <v>14160</v>
      </c>
      <c r="K22" s="14">
        <v>25364</v>
      </c>
      <c r="L22" s="14">
        <v>6962</v>
      </c>
      <c r="M22" s="14">
        <v>3732</v>
      </c>
      <c r="N22" s="12">
        <f t="shared" si="7"/>
        <v>172634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513</v>
      </c>
      <c r="C23" s="14">
        <v>357</v>
      </c>
      <c r="D23" s="14">
        <v>335</v>
      </c>
      <c r="E23" s="14">
        <v>70</v>
      </c>
      <c r="F23" s="14">
        <v>370</v>
      </c>
      <c r="G23" s="14">
        <v>588</v>
      </c>
      <c r="H23" s="14">
        <v>374</v>
      </c>
      <c r="I23" s="14">
        <v>357</v>
      </c>
      <c r="J23" s="14">
        <v>332</v>
      </c>
      <c r="K23" s="14">
        <v>433</v>
      </c>
      <c r="L23" s="14">
        <v>149</v>
      </c>
      <c r="M23" s="14">
        <v>74</v>
      </c>
      <c r="N23" s="12">
        <f t="shared" si="7"/>
        <v>3952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62162</v>
      </c>
      <c r="C24" s="14">
        <f>C25+C26</f>
        <v>41963</v>
      </c>
      <c r="D24" s="14">
        <f>D25+D26</f>
        <v>45472</v>
      </c>
      <c r="E24" s="14">
        <f>E25+E26</f>
        <v>8806</v>
      </c>
      <c r="F24" s="14">
        <f aca="true" t="shared" si="8" ref="F24:M24">F25+F26</f>
        <v>42102</v>
      </c>
      <c r="G24" s="14">
        <f t="shared" si="8"/>
        <v>59566</v>
      </c>
      <c r="H24" s="14">
        <f t="shared" si="8"/>
        <v>48336</v>
      </c>
      <c r="I24" s="14">
        <f t="shared" si="8"/>
        <v>46917</v>
      </c>
      <c r="J24" s="14">
        <f t="shared" si="8"/>
        <v>36473</v>
      </c>
      <c r="K24" s="14">
        <f t="shared" si="8"/>
        <v>38320</v>
      </c>
      <c r="L24" s="14">
        <f t="shared" si="8"/>
        <v>10630</v>
      </c>
      <c r="M24" s="14">
        <f t="shared" si="8"/>
        <v>5099</v>
      </c>
      <c r="N24" s="12">
        <f t="shared" si="7"/>
        <v>445846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38781</v>
      </c>
      <c r="C25" s="14">
        <v>28732</v>
      </c>
      <c r="D25" s="14">
        <v>30793</v>
      </c>
      <c r="E25" s="14">
        <v>6123</v>
      </c>
      <c r="F25" s="14">
        <v>28370</v>
      </c>
      <c r="G25" s="14">
        <v>41016</v>
      </c>
      <c r="H25" s="14">
        <v>34439</v>
      </c>
      <c r="I25" s="14">
        <v>28686</v>
      </c>
      <c r="J25" s="14">
        <v>24716</v>
      </c>
      <c r="K25" s="14">
        <v>23978</v>
      </c>
      <c r="L25" s="14">
        <v>6912</v>
      </c>
      <c r="M25" s="14">
        <v>3071</v>
      </c>
      <c r="N25" s="12">
        <f t="shared" si="7"/>
        <v>295617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23381</v>
      </c>
      <c r="C26" s="14">
        <v>13231</v>
      </c>
      <c r="D26" s="14">
        <v>14679</v>
      </c>
      <c r="E26" s="14">
        <v>2683</v>
      </c>
      <c r="F26" s="14">
        <v>13732</v>
      </c>
      <c r="G26" s="14">
        <v>18550</v>
      </c>
      <c r="H26" s="14">
        <v>13897</v>
      </c>
      <c r="I26" s="14">
        <v>18231</v>
      </c>
      <c r="J26" s="14">
        <v>11757</v>
      </c>
      <c r="K26" s="14">
        <v>14342</v>
      </c>
      <c r="L26" s="14">
        <v>3718</v>
      </c>
      <c r="M26" s="14">
        <v>2028</v>
      </c>
      <c r="N26" s="12">
        <f t="shared" si="7"/>
        <v>150229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437472.94892894</v>
      </c>
      <c r="C36" s="61">
        <f aca="true" t="shared" si="11" ref="C36:M36">C37+C38+C39+C40</f>
        <v>282932.5656</v>
      </c>
      <c r="D36" s="61">
        <f t="shared" si="11"/>
        <v>319723.71675945</v>
      </c>
      <c r="E36" s="61">
        <f t="shared" si="11"/>
        <v>73011.57028079999</v>
      </c>
      <c r="F36" s="61">
        <f t="shared" si="11"/>
        <v>299629.85120820004</v>
      </c>
      <c r="G36" s="61">
        <f t="shared" si="11"/>
        <v>346997.0696</v>
      </c>
      <c r="H36" s="61">
        <f t="shared" si="11"/>
        <v>355959.5659</v>
      </c>
      <c r="I36" s="61">
        <f t="shared" si="11"/>
        <v>378337.44019459997</v>
      </c>
      <c r="J36" s="61">
        <f t="shared" si="11"/>
        <v>304039.97833240003</v>
      </c>
      <c r="K36" s="61">
        <f t="shared" si="11"/>
        <v>378246.32734943996</v>
      </c>
      <c r="L36" s="61">
        <f t="shared" si="11"/>
        <v>140520.38940131</v>
      </c>
      <c r="M36" s="61">
        <f t="shared" si="11"/>
        <v>74126.50839999999</v>
      </c>
      <c r="N36" s="61">
        <f>N37+N38+N39+N40</f>
        <v>3390997.9319551396</v>
      </c>
    </row>
    <row r="37" spans="1:14" ht="18.75" customHeight="1">
      <c r="A37" s="58" t="s">
        <v>55</v>
      </c>
      <c r="B37" s="55">
        <f aca="true" t="shared" si="12" ref="B37:M37">B29*B7</f>
        <v>435545.45879999996</v>
      </c>
      <c r="C37" s="55">
        <f t="shared" si="12"/>
        <v>281315.4396</v>
      </c>
      <c r="D37" s="55">
        <f t="shared" si="12"/>
        <v>308858.9972</v>
      </c>
      <c r="E37" s="55">
        <f t="shared" si="12"/>
        <v>72546.11869999999</v>
      </c>
      <c r="F37" s="55">
        <f t="shared" si="12"/>
        <v>298363.67600000004</v>
      </c>
      <c r="G37" s="55">
        <f t="shared" si="12"/>
        <v>345383.082</v>
      </c>
      <c r="H37" s="55">
        <f t="shared" si="12"/>
        <v>354070.2915</v>
      </c>
      <c r="I37" s="55">
        <f t="shared" si="12"/>
        <v>376907.7012</v>
      </c>
      <c r="J37" s="55">
        <f t="shared" si="12"/>
        <v>302813.00920000003</v>
      </c>
      <c r="K37" s="55">
        <f t="shared" si="12"/>
        <v>376783.46859999996</v>
      </c>
      <c r="L37" s="55">
        <f t="shared" si="12"/>
        <v>139668.6263</v>
      </c>
      <c r="M37" s="55">
        <f t="shared" si="12"/>
        <v>73631.6875</v>
      </c>
      <c r="N37" s="57">
        <f>SUM(B37:M37)</f>
        <v>3365887.5566</v>
      </c>
    </row>
    <row r="38" spans="1:14" ht="18.75" customHeight="1">
      <c r="A38" s="58" t="s">
        <v>56</v>
      </c>
      <c r="B38" s="55">
        <f aca="true" t="shared" si="13" ref="B38:M38">B30*B7</f>
        <v>-1329.58987106</v>
      </c>
      <c r="C38" s="55">
        <f t="shared" si="13"/>
        <v>-860.994</v>
      </c>
      <c r="D38" s="55">
        <f t="shared" si="13"/>
        <v>-944.54044055</v>
      </c>
      <c r="E38" s="55">
        <f t="shared" si="13"/>
        <v>-180.8284192</v>
      </c>
      <c r="F38" s="55">
        <f t="shared" si="13"/>
        <v>-895.2247918</v>
      </c>
      <c r="G38" s="55">
        <f t="shared" si="13"/>
        <v>-1048.1724000000002</v>
      </c>
      <c r="H38" s="55">
        <f t="shared" si="13"/>
        <v>-1008.2856</v>
      </c>
      <c r="I38" s="55">
        <f t="shared" si="13"/>
        <v>-1116.8610054</v>
      </c>
      <c r="J38" s="55">
        <f t="shared" si="13"/>
        <v>-891.6308676</v>
      </c>
      <c r="K38" s="55">
        <f t="shared" si="13"/>
        <v>-1139.38125056</v>
      </c>
      <c r="L38" s="55">
        <f t="shared" si="13"/>
        <v>-419.39689869</v>
      </c>
      <c r="M38" s="55">
        <f t="shared" si="13"/>
        <v>-224.2191</v>
      </c>
      <c r="N38" s="25">
        <f>SUM(B38:M38)</f>
        <v>-10059.124644860001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-55982.32</v>
      </c>
      <c r="C42" s="25">
        <f aca="true" t="shared" si="15" ref="C42:M42">+C43+C46+C54+C55</f>
        <v>-49356.439999999995</v>
      </c>
      <c r="D42" s="25">
        <f t="shared" si="15"/>
        <v>-43274.04</v>
      </c>
      <c r="E42" s="25">
        <f t="shared" si="15"/>
        <v>-5640.2</v>
      </c>
      <c r="F42" s="25">
        <f t="shared" si="15"/>
        <v>-34802.8</v>
      </c>
      <c r="G42" s="25">
        <f t="shared" si="15"/>
        <v>-61186.24</v>
      </c>
      <c r="H42" s="25">
        <f t="shared" si="15"/>
        <v>-65268.8</v>
      </c>
      <c r="I42" s="25">
        <f t="shared" si="15"/>
        <v>-39227.520000000004</v>
      </c>
      <c r="J42" s="25">
        <f t="shared" si="15"/>
        <v>-46804.840000000004</v>
      </c>
      <c r="K42" s="25">
        <f t="shared" si="15"/>
        <v>-40644.44</v>
      </c>
      <c r="L42" s="25">
        <f t="shared" si="15"/>
        <v>-18215.399999999998</v>
      </c>
      <c r="M42" s="25">
        <f t="shared" si="15"/>
        <v>-10120.4</v>
      </c>
      <c r="N42" s="25">
        <f>+N43+N46+N54+N55</f>
        <v>-470523.44</v>
      </c>
    </row>
    <row r="43" spans="1:14" ht="18.75" customHeight="1">
      <c r="A43" s="17" t="s">
        <v>60</v>
      </c>
      <c r="B43" s="26">
        <f>B44+B45</f>
        <v>-55772.6</v>
      </c>
      <c r="C43" s="26">
        <f>C44+C45</f>
        <v>-49236.6</v>
      </c>
      <c r="D43" s="26">
        <f>D44+D45</f>
        <v>-43175.6</v>
      </c>
      <c r="E43" s="26">
        <f>E44+E45</f>
        <v>-5597.4</v>
      </c>
      <c r="F43" s="26">
        <f aca="true" t="shared" si="16" ref="F43:M43">F44+F45</f>
        <v>-34781.4</v>
      </c>
      <c r="G43" s="26">
        <f t="shared" si="16"/>
        <v>-61130.6</v>
      </c>
      <c r="H43" s="26">
        <f t="shared" si="16"/>
        <v>-65268.8</v>
      </c>
      <c r="I43" s="26">
        <f t="shared" si="16"/>
        <v>-39124.8</v>
      </c>
      <c r="J43" s="26">
        <f t="shared" si="16"/>
        <v>-46599.4</v>
      </c>
      <c r="K43" s="26">
        <f t="shared" si="16"/>
        <v>-40546</v>
      </c>
      <c r="L43" s="26">
        <f t="shared" si="16"/>
        <v>-18129.8</v>
      </c>
      <c r="M43" s="26">
        <f t="shared" si="16"/>
        <v>-10077.6</v>
      </c>
      <c r="N43" s="25">
        <f aca="true" t="shared" si="17" ref="N43:N55">SUM(B43:M43)</f>
        <v>-469440.6</v>
      </c>
    </row>
    <row r="44" spans="1:25" ht="18.75" customHeight="1">
      <c r="A44" s="13" t="s">
        <v>61</v>
      </c>
      <c r="B44" s="20">
        <f>ROUND(-B9*$D$3,2)</f>
        <v>-55772.6</v>
      </c>
      <c r="C44" s="20">
        <f>ROUND(-C9*$D$3,2)</f>
        <v>-49236.6</v>
      </c>
      <c r="D44" s="20">
        <f>ROUND(-D9*$D$3,2)</f>
        <v>-43175.6</v>
      </c>
      <c r="E44" s="20">
        <f>ROUND(-E9*$D$3,2)</f>
        <v>-5597.4</v>
      </c>
      <c r="F44" s="20">
        <f aca="true" t="shared" si="18" ref="F44:M44">ROUND(-F9*$D$3,2)</f>
        <v>-34781.4</v>
      </c>
      <c r="G44" s="20">
        <f t="shared" si="18"/>
        <v>-61130.6</v>
      </c>
      <c r="H44" s="20">
        <f t="shared" si="18"/>
        <v>-65268.8</v>
      </c>
      <c r="I44" s="20">
        <f t="shared" si="18"/>
        <v>-39124.8</v>
      </c>
      <c r="J44" s="20">
        <f t="shared" si="18"/>
        <v>-46599.4</v>
      </c>
      <c r="K44" s="20">
        <f t="shared" si="18"/>
        <v>-40546</v>
      </c>
      <c r="L44" s="20">
        <f t="shared" si="18"/>
        <v>-18129.8</v>
      </c>
      <c r="M44" s="20">
        <f t="shared" si="18"/>
        <v>-10077.6</v>
      </c>
      <c r="N44" s="47">
        <f t="shared" si="17"/>
        <v>-469440.6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381490.62892894</v>
      </c>
      <c r="C57" s="29">
        <f t="shared" si="21"/>
        <v>233576.12559999997</v>
      </c>
      <c r="D57" s="29">
        <f t="shared" si="21"/>
        <v>276449.67675945</v>
      </c>
      <c r="E57" s="29">
        <f t="shared" si="21"/>
        <v>67371.3702808</v>
      </c>
      <c r="F57" s="29">
        <f t="shared" si="21"/>
        <v>264827.05120820005</v>
      </c>
      <c r="G57" s="29">
        <f t="shared" si="21"/>
        <v>285810.8296</v>
      </c>
      <c r="H57" s="29">
        <f t="shared" si="21"/>
        <v>290690.7659</v>
      </c>
      <c r="I57" s="29">
        <f t="shared" si="21"/>
        <v>339109.92019459995</v>
      </c>
      <c r="J57" s="29">
        <f t="shared" si="21"/>
        <v>257235.13833240003</v>
      </c>
      <c r="K57" s="29">
        <f t="shared" si="21"/>
        <v>337601.88734943996</v>
      </c>
      <c r="L57" s="29">
        <f t="shared" si="21"/>
        <v>122304.98940131001</v>
      </c>
      <c r="M57" s="29">
        <f t="shared" si="21"/>
        <v>64006.10839999999</v>
      </c>
      <c r="N57" s="29">
        <f>SUM(B57:M57)</f>
        <v>2920474.4919551397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381490.63</v>
      </c>
      <c r="C60" s="36">
        <f aca="true" t="shared" si="22" ref="C60:M60">SUM(C61:C74)</f>
        <v>233576.14</v>
      </c>
      <c r="D60" s="36">
        <f t="shared" si="22"/>
        <v>276449.68</v>
      </c>
      <c r="E60" s="36">
        <f t="shared" si="22"/>
        <v>67371.37</v>
      </c>
      <c r="F60" s="36">
        <f t="shared" si="22"/>
        <v>264827.06</v>
      </c>
      <c r="G60" s="36">
        <f t="shared" si="22"/>
        <v>285810.83</v>
      </c>
      <c r="H60" s="36">
        <f t="shared" si="22"/>
        <v>290690.77</v>
      </c>
      <c r="I60" s="36">
        <f t="shared" si="22"/>
        <v>339109.92</v>
      </c>
      <c r="J60" s="36">
        <f t="shared" si="22"/>
        <v>257235.14</v>
      </c>
      <c r="K60" s="36">
        <f t="shared" si="22"/>
        <v>337601.89</v>
      </c>
      <c r="L60" s="36">
        <f t="shared" si="22"/>
        <v>122304.99</v>
      </c>
      <c r="M60" s="36">
        <f t="shared" si="22"/>
        <v>64006.11</v>
      </c>
      <c r="N60" s="29">
        <f>SUM(N61:N74)</f>
        <v>2920474.5300000003</v>
      </c>
    </row>
    <row r="61" spans="1:15" ht="18.75" customHeight="1">
      <c r="A61" s="17" t="s">
        <v>75</v>
      </c>
      <c r="B61" s="36">
        <v>73481.64</v>
      </c>
      <c r="C61" s="36">
        <v>67522.85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141004.49</v>
      </c>
      <c r="O61"/>
    </row>
    <row r="62" spans="1:15" ht="18.75" customHeight="1">
      <c r="A62" s="17" t="s">
        <v>76</v>
      </c>
      <c r="B62" s="36">
        <v>308008.99</v>
      </c>
      <c r="C62" s="36">
        <v>166053.29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474062.28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276449.68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276449.68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67371.37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67371.37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264827.06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264827.06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285810.83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285810.83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227711.78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227711.78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62978.99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62978.99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339109.92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339109.92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257235.14</v>
      </c>
      <c r="K70" s="35">
        <v>0</v>
      </c>
      <c r="L70" s="35">
        <v>0</v>
      </c>
      <c r="M70" s="35">
        <v>0</v>
      </c>
      <c r="N70" s="29">
        <f t="shared" si="23"/>
        <v>257235.14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337601.89</v>
      </c>
      <c r="L71" s="35">
        <v>0</v>
      </c>
      <c r="M71" s="62"/>
      <c r="N71" s="26">
        <f t="shared" si="23"/>
        <v>337601.89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122304.99</v>
      </c>
      <c r="M72" s="35">
        <v>0</v>
      </c>
      <c r="N72" s="29">
        <f t="shared" si="23"/>
        <v>122304.99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64006.11</v>
      </c>
      <c r="N73" s="26">
        <f t="shared" si="23"/>
        <v>64006.11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2.286978102673029</v>
      </c>
      <c r="C78" s="45">
        <v>2.258932178480624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1.9876208354822071</v>
      </c>
      <c r="C79" s="45">
        <v>1.8762127975637835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1.821950048237254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2.5362688116441445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2.1279924661813587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1.6883530371148867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1.9869125404170318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1.9432197959732855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1.926881695134634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2.1706598104663453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2.074924722423338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2.4688650034490576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2.420457417142857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2016-07-22T17:48:32Z</dcterms:modified>
  <cp:category/>
  <cp:version/>
  <cp:contentType/>
  <cp:contentStatus/>
</cp:coreProperties>
</file>