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<sst xmlns="http://schemas.openxmlformats.org/spreadsheetml/2006/main" count="105" uniqueCount="103">
  <si>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</si>
  <si>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</si>
  <si>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</si>
  <si>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</si>
  <si>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</si>
  <si>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</si>
  <si>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</si>
  <si>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</si>
  <si>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</si>
  <si>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</si>
  <si>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</si>
  <si>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</si>
  <si>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</si>
  <si>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</si>
  <si>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</si>
  <si>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</si>
  <si>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</si>
  <si>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</si>
  <si>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</si>
  <si>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</si>
  <si>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</si>
  <si>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</si>
  <si>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</si>
  <si>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</si>
  <si>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</si>
  <si>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</si>
  <si>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</si>
  <si>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</si>
  <si>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</si>
  <si>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</si>
  <si>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</si>
  <si>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</si>
  <si>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</si>
  <si>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</si>
  <si>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</si>
  <si>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</si>
  <si>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</si>
  <si>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</si>
  <si>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</si>
  <si>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</si>
  <si>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</si>
  <si>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</si>
  <si>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</si>
  <si>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</si>
  <si>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</si>
  <si>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</si>
  <si>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</si>
  <si>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</si>
  <si>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</si>
  <si>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</si>
  <si>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</si>
  <si>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</si>
  <si>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</si>
  <si>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</si>
  <si>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</si>
  <si>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</si>
  <si>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</si>
  <si>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</si>
  <si>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</si>
  <si>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</si>
  <si>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</si>
  <si>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</si>
  <si>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</si>
  <si>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</si>
  <si>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</si>
  <si>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</si>
  <si>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</si>
  <si>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</si>
  <si>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</si>
  <si>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</si>
  <si>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</si>
  <si>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</si>
  <si>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</si>
  <si>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</si>
  <si>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</si>
  <si>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</si>
  <si>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</si>
  <si>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</si>
  <si>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</si>
  <si>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</si>
  <si>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</si>
  <si>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</si>
  <si>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</si>
  <si>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</si>
  <si>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</si>
  <si>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</si>
  <si>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</si>
  <si>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</si>
  <si>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</si>
  <si>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</si>
  <si>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</si>
  <si>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</si>
  <si>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</si>
  <si>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</si>
  <si>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</si>
  <si>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</si>
  <si>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</si>
  <si>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</si>
  <si>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</si>
  <si>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</si>
  <si>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</si>
  <si>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</si>
  <si>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16/07/16 - VENCIMENTO 25/07/16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</si>
</sst>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334736</v>
      </c>
      <c r="C7" s="10">
        <f>C8+C20+C24</f>
        <v>225172</v>
      </c>
      <c r="D7" s="10">
        <f>D8+D20+D24</f>
        <v>266907</v>
      </c>
      <c r="E7" s="10">
        <f>E8+E20+E24</f>
        <v>47241</v>
      </c>
      <c r="F7" s="10">
        <f aca="true" t="shared" si="0" ref="F7:M7">F8+F20+F24</f>
        <v>205974</v>
      </c>
      <c r="G7" s="10">
        <f t="shared" si="0"/>
        <v>325734</v>
      </c>
      <c r="H7" s="10">
        <f t="shared" si="0"/>
        <v>298647</v>
      </c>
      <c r="I7" s="10">
        <f t="shared" si="0"/>
        <v>287615</v>
      </c>
      <c r="J7" s="10">
        <f t="shared" si="0"/>
        <v>205239</v>
      </c>
      <c r="K7" s="10">
        <f t="shared" si="0"/>
        <v>261672</v>
      </c>
      <c r="L7" s="10">
        <f t="shared" si="0"/>
        <v>87661</v>
      </c>
      <c r="M7" s="10">
        <f t="shared" si="0"/>
        <v>49999</v>
      </c>
      <c r="N7" s="10">
        <f>+N8+N20+N24</f>
        <v>2596597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160704</v>
      </c>
      <c r="C8" s="12">
        <f>+C9+C12+C16</f>
        <v>116194</v>
      </c>
      <c r="D8" s="12">
        <f>+D9+D12+D16</f>
        <v>146793</v>
      </c>
      <c r="E8" s="12">
        <f>+E9+E12+E16</f>
        <v>24097</v>
      </c>
      <c r="F8" s="12">
        <f aca="true" t="shared" si="1" ref="F8:M8">+F9+F12+F16</f>
        <v>104988</v>
      </c>
      <c r="G8" s="12">
        <f t="shared" si="1"/>
        <v>170354</v>
      </c>
      <c r="H8" s="12">
        <f t="shared" si="1"/>
        <v>155255</v>
      </c>
      <c r="I8" s="12">
        <f t="shared" si="1"/>
        <v>149263</v>
      </c>
      <c r="J8" s="12">
        <f t="shared" si="1"/>
        <v>109676</v>
      </c>
      <c r="K8" s="12">
        <f t="shared" si="1"/>
        <v>134600</v>
      </c>
      <c r="L8" s="12">
        <f t="shared" si="1"/>
        <v>49048</v>
      </c>
      <c r="M8" s="12">
        <f t="shared" si="1"/>
        <v>29580</v>
      </c>
      <c r="N8" s="12">
        <f>SUM(B8:M8)</f>
        <v>1350552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18815</v>
      </c>
      <c r="C9" s="14">
        <v>17347</v>
      </c>
      <c r="D9" s="14">
        <v>13858</v>
      </c>
      <c r="E9" s="14">
        <v>1992</v>
      </c>
      <c r="F9" s="14">
        <v>10626</v>
      </c>
      <c r="G9" s="14">
        <v>20493</v>
      </c>
      <c r="H9" s="14">
        <v>23496</v>
      </c>
      <c r="I9" s="14">
        <v>12580</v>
      </c>
      <c r="J9" s="14">
        <v>15399</v>
      </c>
      <c r="K9" s="14">
        <v>13085</v>
      </c>
      <c r="L9" s="14">
        <v>6625</v>
      </c>
      <c r="M9" s="14">
        <v>4003</v>
      </c>
      <c r="N9" s="12">
        <f aca="true" t="shared" si="2" ref="N9:N19">SUM(B9:M9)</f>
        <v>158319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18815</v>
      </c>
      <c r="C10" s="14">
        <f>+C9-C11</f>
        <v>17347</v>
      </c>
      <c r="D10" s="14">
        <f>+D9-D11</f>
        <v>13858</v>
      </c>
      <c r="E10" s="14">
        <f>+E9-E11</f>
        <v>1992</v>
      </c>
      <c r="F10" s="14">
        <f aca="true" t="shared" si="3" ref="F10:M10">+F9-F11</f>
        <v>10626</v>
      </c>
      <c r="G10" s="14">
        <f t="shared" si="3"/>
        <v>20493</v>
      </c>
      <c r="H10" s="14">
        <f t="shared" si="3"/>
        <v>23496</v>
      </c>
      <c r="I10" s="14">
        <f t="shared" si="3"/>
        <v>12580</v>
      </c>
      <c r="J10" s="14">
        <f t="shared" si="3"/>
        <v>15399</v>
      </c>
      <c r="K10" s="14">
        <f t="shared" si="3"/>
        <v>13085</v>
      </c>
      <c r="L10" s="14">
        <f t="shared" si="3"/>
        <v>6625</v>
      </c>
      <c r="M10" s="14">
        <f t="shared" si="3"/>
        <v>4003</v>
      </c>
      <c r="N10" s="12">
        <f t="shared" si="2"/>
        <v>158319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122813</v>
      </c>
      <c r="C12" s="14">
        <f>C13+C14+C15</f>
        <v>87080</v>
      </c>
      <c r="D12" s="14">
        <f>D13+D14+D15</f>
        <v>117165</v>
      </c>
      <c r="E12" s="14">
        <f>E13+E14+E15</f>
        <v>19590</v>
      </c>
      <c r="F12" s="14">
        <f aca="true" t="shared" si="4" ref="F12:M12">F13+F14+F15</f>
        <v>81960</v>
      </c>
      <c r="G12" s="14">
        <f t="shared" si="4"/>
        <v>130049</v>
      </c>
      <c r="H12" s="14">
        <f t="shared" si="4"/>
        <v>114528</v>
      </c>
      <c r="I12" s="14">
        <f t="shared" si="4"/>
        <v>118794</v>
      </c>
      <c r="J12" s="14">
        <f t="shared" si="4"/>
        <v>82119</v>
      </c>
      <c r="K12" s="14">
        <f t="shared" si="4"/>
        <v>104213</v>
      </c>
      <c r="L12" s="14">
        <f t="shared" si="4"/>
        <v>37584</v>
      </c>
      <c r="M12" s="14">
        <f t="shared" si="4"/>
        <v>23136</v>
      </c>
      <c r="N12" s="12">
        <f t="shared" si="2"/>
        <v>1039031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60441</v>
      </c>
      <c r="C13" s="14">
        <v>45204</v>
      </c>
      <c r="D13" s="14">
        <v>57894</v>
      </c>
      <c r="E13" s="14">
        <v>9895</v>
      </c>
      <c r="F13" s="14">
        <v>40595</v>
      </c>
      <c r="G13" s="14">
        <v>65957</v>
      </c>
      <c r="H13" s="14">
        <v>59496</v>
      </c>
      <c r="I13" s="14">
        <v>60441</v>
      </c>
      <c r="J13" s="14">
        <v>40068</v>
      </c>
      <c r="K13" s="14">
        <v>49630</v>
      </c>
      <c r="L13" s="14">
        <v>17890</v>
      </c>
      <c r="M13" s="14">
        <v>10564</v>
      </c>
      <c r="N13" s="12">
        <f t="shared" si="2"/>
        <v>518075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60824</v>
      </c>
      <c r="C14" s="14">
        <v>40218</v>
      </c>
      <c r="D14" s="14">
        <v>58055</v>
      </c>
      <c r="E14" s="14">
        <v>9331</v>
      </c>
      <c r="F14" s="14">
        <v>40063</v>
      </c>
      <c r="G14" s="14">
        <v>61408</v>
      </c>
      <c r="H14" s="14">
        <v>53203</v>
      </c>
      <c r="I14" s="14">
        <v>57221</v>
      </c>
      <c r="J14" s="14">
        <v>40890</v>
      </c>
      <c r="K14" s="14">
        <v>53400</v>
      </c>
      <c r="L14" s="14">
        <v>19195</v>
      </c>
      <c r="M14" s="14">
        <v>12326</v>
      </c>
      <c r="N14" s="12">
        <f t="shared" si="2"/>
        <v>506134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1548</v>
      </c>
      <c r="C15" s="14">
        <v>1658</v>
      </c>
      <c r="D15" s="14">
        <v>1216</v>
      </c>
      <c r="E15" s="14">
        <v>364</v>
      </c>
      <c r="F15" s="14">
        <v>1302</v>
      </c>
      <c r="G15" s="14">
        <v>2684</v>
      </c>
      <c r="H15" s="14">
        <v>1829</v>
      </c>
      <c r="I15" s="14">
        <v>1132</v>
      </c>
      <c r="J15" s="14">
        <v>1161</v>
      </c>
      <c r="K15" s="14">
        <v>1183</v>
      </c>
      <c r="L15" s="14">
        <v>499</v>
      </c>
      <c r="M15" s="14">
        <v>246</v>
      </c>
      <c r="N15" s="12">
        <f t="shared" si="2"/>
        <v>14822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19076</v>
      </c>
      <c r="C16" s="14">
        <f>C17+C18+C19</f>
        <v>11767</v>
      </c>
      <c r="D16" s="14">
        <f>D17+D18+D19</f>
        <v>15770</v>
      </c>
      <c r="E16" s="14">
        <f>E17+E18+E19</f>
        <v>2515</v>
      </c>
      <c r="F16" s="14">
        <f aca="true" t="shared" si="5" ref="F16:M16">F17+F18+F19</f>
        <v>12402</v>
      </c>
      <c r="G16" s="14">
        <f t="shared" si="5"/>
        <v>19812</v>
      </c>
      <c r="H16" s="14">
        <f t="shared" si="5"/>
        <v>17231</v>
      </c>
      <c r="I16" s="14">
        <f t="shared" si="5"/>
        <v>17889</v>
      </c>
      <c r="J16" s="14">
        <f t="shared" si="5"/>
        <v>12158</v>
      </c>
      <c r="K16" s="14">
        <f t="shared" si="5"/>
        <v>17302</v>
      </c>
      <c r="L16" s="14">
        <f t="shared" si="5"/>
        <v>4839</v>
      </c>
      <c r="M16" s="14">
        <f t="shared" si="5"/>
        <v>2441</v>
      </c>
      <c r="N16" s="12">
        <f t="shared" si="2"/>
        <v>153202</v>
      </c>
    </row>
    <row r="17" spans="1:25" ht="18.75" customHeight="1">
      <c r="A17" s="15" t="s">
        <v>16</v>
      </c>
      <c r="B17" s="14">
        <v>11545</v>
      </c>
      <c r="C17" s="14">
        <v>7852</v>
      </c>
      <c r="D17" s="14">
        <v>8412</v>
      </c>
      <c r="E17" s="14">
        <v>1497</v>
      </c>
      <c r="F17" s="14">
        <v>7442</v>
      </c>
      <c r="G17" s="14">
        <v>11865</v>
      </c>
      <c r="H17" s="14">
        <v>10427</v>
      </c>
      <c r="I17" s="14">
        <v>10815</v>
      </c>
      <c r="J17" s="14">
        <v>7223</v>
      </c>
      <c r="K17" s="14">
        <v>10131</v>
      </c>
      <c r="L17" s="14">
        <v>2727</v>
      </c>
      <c r="M17" s="14">
        <v>1319</v>
      </c>
      <c r="N17" s="12">
        <f t="shared" si="2"/>
        <v>91255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7212</v>
      </c>
      <c r="C18" s="14">
        <v>3685</v>
      </c>
      <c r="D18" s="14">
        <v>7199</v>
      </c>
      <c r="E18" s="14">
        <v>979</v>
      </c>
      <c r="F18" s="14">
        <v>4750</v>
      </c>
      <c r="G18" s="14">
        <v>7490</v>
      </c>
      <c r="H18" s="14">
        <v>6492</v>
      </c>
      <c r="I18" s="14">
        <v>6888</v>
      </c>
      <c r="J18" s="14">
        <v>4753</v>
      </c>
      <c r="K18" s="14">
        <v>7019</v>
      </c>
      <c r="L18" s="14">
        <v>2045</v>
      </c>
      <c r="M18" s="14">
        <v>1097</v>
      </c>
      <c r="N18" s="12">
        <f t="shared" si="2"/>
        <v>59609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319</v>
      </c>
      <c r="C19" s="14">
        <v>230</v>
      </c>
      <c r="D19" s="14">
        <v>159</v>
      </c>
      <c r="E19" s="14">
        <v>39</v>
      </c>
      <c r="F19" s="14">
        <v>210</v>
      </c>
      <c r="G19" s="14">
        <v>457</v>
      </c>
      <c r="H19" s="14">
        <v>312</v>
      </c>
      <c r="I19" s="14">
        <v>186</v>
      </c>
      <c r="J19" s="14">
        <v>182</v>
      </c>
      <c r="K19" s="14">
        <v>152</v>
      </c>
      <c r="L19" s="14">
        <v>67</v>
      </c>
      <c r="M19" s="14">
        <v>25</v>
      </c>
      <c r="N19" s="12">
        <f t="shared" si="2"/>
        <v>2338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87170</v>
      </c>
      <c r="C20" s="18">
        <f>C21+C22+C23</f>
        <v>49962</v>
      </c>
      <c r="D20" s="18">
        <f>D21+D22+D23</f>
        <v>56349</v>
      </c>
      <c r="E20" s="18">
        <f>E21+E22+E23</f>
        <v>9961</v>
      </c>
      <c r="F20" s="18">
        <f aca="true" t="shared" si="6" ref="F20:M20">F21+F22+F23</f>
        <v>44783</v>
      </c>
      <c r="G20" s="18">
        <f t="shared" si="6"/>
        <v>69500</v>
      </c>
      <c r="H20" s="18">
        <f t="shared" si="6"/>
        <v>70967</v>
      </c>
      <c r="I20" s="18">
        <f t="shared" si="6"/>
        <v>74810</v>
      </c>
      <c r="J20" s="18">
        <f t="shared" si="6"/>
        <v>47408</v>
      </c>
      <c r="K20" s="18">
        <f t="shared" si="6"/>
        <v>75498</v>
      </c>
      <c r="L20" s="18">
        <f t="shared" si="6"/>
        <v>23679</v>
      </c>
      <c r="M20" s="18">
        <f t="shared" si="6"/>
        <v>12820</v>
      </c>
      <c r="N20" s="12">
        <f aca="true" t="shared" si="7" ref="N20:N26">SUM(B20:M20)</f>
        <v>622907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45836</v>
      </c>
      <c r="C21" s="14">
        <v>28289</v>
      </c>
      <c r="D21" s="14">
        <v>29579</v>
      </c>
      <c r="E21" s="14">
        <v>5472</v>
      </c>
      <c r="F21" s="14">
        <v>23971</v>
      </c>
      <c r="G21" s="14">
        <v>37744</v>
      </c>
      <c r="H21" s="14">
        <v>40715</v>
      </c>
      <c r="I21" s="14">
        <v>40610</v>
      </c>
      <c r="J21" s="14">
        <v>25089</v>
      </c>
      <c r="K21" s="14">
        <v>38251</v>
      </c>
      <c r="L21" s="14">
        <v>12076</v>
      </c>
      <c r="M21" s="14">
        <v>6382</v>
      </c>
      <c r="N21" s="12">
        <f t="shared" si="7"/>
        <v>334014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40474</v>
      </c>
      <c r="C22" s="14">
        <v>21023</v>
      </c>
      <c r="D22" s="14">
        <v>26294</v>
      </c>
      <c r="E22" s="14">
        <v>4371</v>
      </c>
      <c r="F22" s="14">
        <v>20282</v>
      </c>
      <c r="G22" s="14">
        <v>30738</v>
      </c>
      <c r="H22" s="14">
        <v>29497</v>
      </c>
      <c r="I22" s="14">
        <v>33613</v>
      </c>
      <c r="J22" s="14">
        <v>21738</v>
      </c>
      <c r="K22" s="14">
        <v>36600</v>
      </c>
      <c r="L22" s="14">
        <v>11341</v>
      </c>
      <c r="M22" s="14">
        <v>6341</v>
      </c>
      <c r="N22" s="12">
        <f t="shared" si="7"/>
        <v>282312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860</v>
      </c>
      <c r="C23" s="14">
        <v>650</v>
      </c>
      <c r="D23" s="14">
        <v>476</v>
      </c>
      <c r="E23" s="14">
        <v>118</v>
      </c>
      <c r="F23" s="14">
        <v>530</v>
      </c>
      <c r="G23" s="14">
        <v>1018</v>
      </c>
      <c r="H23" s="14">
        <v>755</v>
      </c>
      <c r="I23" s="14">
        <v>587</v>
      </c>
      <c r="J23" s="14">
        <v>581</v>
      </c>
      <c r="K23" s="14">
        <v>647</v>
      </c>
      <c r="L23" s="14">
        <v>262</v>
      </c>
      <c r="M23" s="14">
        <v>97</v>
      </c>
      <c r="N23" s="12">
        <f t="shared" si="7"/>
        <v>6581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86862</v>
      </c>
      <c r="C24" s="14">
        <f>C25+C26</f>
        <v>59016</v>
      </c>
      <c r="D24" s="14">
        <f>D25+D26</f>
        <v>63765</v>
      </c>
      <c r="E24" s="14">
        <f>E25+E26</f>
        <v>13183</v>
      </c>
      <c r="F24" s="14">
        <f aca="true" t="shared" si="8" ref="F24:M24">F25+F26</f>
        <v>56203</v>
      </c>
      <c r="G24" s="14">
        <f t="shared" si="8"/>
        <v>85880</v>
      </c>
      <c r="H24" s="14">
        <f t="shared" si="8"/>
        <v>72425</v>
      </c>
      <c r="I24" s="14">
        <f t="shared" si="8"/>
        <v>63542</v>
      </c>
      <c r="J24" s="14">
        <f t="shared" si="8"/>
        <v>48155</v>
      </c>
      <c r="K24" s="14">
        <f t="shared" si="8"/>
        <v>51574</v>
      </c>
      <c r="L24" s="14">
        <f t="shared" si="8"/>
        <v>14934</v>
      </c>
      <c r="M24" s="14">
        <f t="shared" si="8"/>
        <v>7599</v>
      </c>
      <c r="N24" s="12">
        <f t="shared" si="7"/>
        <v>623138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50746</v>
      </c>
      <c r="C25" s="14">
        <v>38054</v>
      </c>
      <c r="D25" s="14">
        <v>40233</v>
      </c>
      <c r="E25" s="14">
        <v>8779</v>
      </c>
      <c r="F25" s="14">
        <v>35798</v>
      </c>
      <c r="G25" s="14">
        <v>55345</v>
      </c>
      <c r="H25" s="14">
        <v>48924</v>
      </c>
      <c r="I25" s="14">
        <v>36607</v>
      </c>
      <c r="J25" s="14">
        <v>30570</v>
      </c>
      <c r="K25" s="14">
        <v>30208</v>
      </c>
      <c r="L25" s="14">
        <v>9022</v>
      </c>
      <c r="M25" s="14">
        <v>4247</v>
      </c>
      <c r="N25" s="12">
        <f t="shared" si="7"/>
        <v>388533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36116</v>
      </c>
      <c r="C26" s="14">
        <v>20962</v>
      </c>
      <c r="D26" s="14">
        <v>23532</v>
      </c>
      <c r="E26" s="14">
        <v>4404</v>
      </c>
      <c r="F26" s="14">
        <v>20405</v>
      </c>
      <c r="G26" s="14">
        <v>30535</v>
      </c>
      <c r="H26" s="14">
        <v>23501</v>
      </c>
      <c r="I26" s="14">
        <v>26935</v>
      </c>
      <c r="J26" s="14">
        <v>17585</v>
      </c>
      <c r="K26" s="14">
        <v>21366</v>
      </c>
      <c r="L26" s="14">
        <v>5912</v>
      </c>
      <c r="M26" s="14">
        <v>3352</v>
      </c>
      <c r="N26" s="12">
        <f t="shared" si="7"/>
        <v>234605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680429.8356585599</v>
      </c>
      <c r="C36" s="61">
        <f aca="true" t="shared" si="11" ref="C36:M36">C37+C38+C39+C40</f>
        <v>442554.2768</v>
      </c>
      <c r="D36" s="61">
        <f t="shared" si="11"/>
        <v>494710.76309535</v>
      </c>
      <c r="E36" s="61">
        <f t="shared" si="11"/>
        <v>119401.57503439998</v>
      </c>
      <c r="F36" s="61">
        <f t="shared" si="11"/>
        <v>437310.7336067</v>
      </c>
      <c r="G36" s="61">
        <f t="shared" si="11"/>
        <v>548396.9036000001</v>
      </c>
      <c r="H36" s="61">
        <f t="shared" si="11"/>
        <v>588514.4623</v>
      </c>
      <c r="I36" s="61">
        <f t="shared" si="11"/>
        <v>553016.342357</v>
      </c>
      <c r="J36" s="61">
        <f t="shared" si="11"/>
        <v>444518.3041977</v>
      </c>
      <c r="K36" s="61">
        <f t="shared" si="11"/>
        <v>541816.5839987199</v>
      </c>
      <c r="L36" s="61">
        <f t="shared" si="11"/>
        <v>215736.55168523002</v>
      </c>
      <c r="M36" s="61">
        <f t="shared" si="11"/>
        <v>120565.57102144</v>
      </c>
      <c r="N36" s="61">
        <f>N37+N38+N39+N40</f>
        <v>5186971.9033551</v>
      </c>
    </row>
    <row r="37" spans="1:14" ht="18.75" customHeight="1">
      <c r="A37" s="58" t="s">
        <v>55</v>
      </c>
      <c r="B37" s="55">
        <f aca="true" t="shared" si="12" ref="B37:M37">B29*B7</f>
        <v>679246.2912</v>
      </c>
      <c r="C37" s="55">
        <f t="shared" si="12"/>
        <v>441427.1888</v>
      </c>
      <c r="D37" s="55">
        <f t="shared" si="12"/>
        <v>484382.8236</v>
      </c>
      <c r="E37" s="55">
        <f t="shared" si="12"/>
        <v>119052.04409999998</v>
      </c>
      <c r="F37" s="55">
        <f t="shared" si="12"/>
        <v>436458.906</v>
      </c>
      <c r="G37" s="55">
        <f t="shared" si="12"/>
        <v>547395.9870000001</v>
      </c>
      <c r="H37" s="55">
        <f t="shared" si="12"/>
        <v>587289.3254999999</v>
      </c>
      <c r="I37" s="55">
        <f t="shared" si="12"/>
        <v>552105.754</v>
      </c>
      <c r="J37" s="55">
        <f t="shared" si="12"/>
        <v>443706.1941</v>
      </c>
      <c r="K37" s="55">
        <f t="shared" si="12"/>
        <v>540849.8568</v>
      </c>
      <c r="L37" s="55">
        <f t="shared" si="12"/>
        <v>215111.3279</v>
      </c>
      <c r="M37" s="55">
        <f t="shared" si="12"/>
        <v>120212.5957</v>
      </c>
      <c r="N37" s="57">
        <f>SUM(B37:M37)</f>
        <v>5167238.2947</v>
      </c>
    </row>
    <row r="38" spans="1:14" ht="18.75" customHeight="1">
      <c r="A38" s="58" t="s">
        <v>56</v>
      </c>
      <c r="B38" s="55">
        <f aca="true" t="shared" si="13" ref="B38:M38">B30*B7</f>
        <v>-2073.53554144</v>
      </c>
      <c r="C38" s="55">
        <f t="shared" si="13"/>
        <v>-1351.032</v>
      </c>
      <c r="D38" s="55">
        <f t="shared" si="13"/>
        <v>-1481.32050465</v>
      </c>
      <c r="E38" s="55">
        <f t="shared" si="13"/>
        <v>-296.7490656</v>
      </c>
      <c r="F38" s="55">
        <f t="shared" si="13"/>
        <v>-1309.5723933000002</v>
      </c>
      <c r="G38" s="55">
        <f t="shared" si="13"/>
        <v>-1661.2434</v>
      </c>
      <c r="H38" s="55">
        <f t="shared" si="13"/>
        <v>-1672.4232</v>
      </c>
      <c r="I38" s="55">
        <f t="shared" si="13"/>
        <v>-1636.011643</v>
      </c>
      <c r="J38" s="55">
        <f t="shared" si="13"/>
        <v>-1306.4899023</v>
      </c>
      <c r="K38" s="55">
        <f t="shared" si="13"/>
        <v>-1635.5128012799998</v>
      </c>
      <c r="L38" s="55">
        <f t="shared" si="13"/>
        <v>-645.93621477</v>
      </c>
      <c r="M38" s="55">
        <f t="shared" si="13"/>
        <v>-366.06467856</v>
      </c>
      <c r="N38" s="25">
        <f>SUM(B38:M38)</f>
        <v>-15435.8913449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-71706.72</v>
      </c>
      <c r="C42" s="25">
        <f aca="true" t="shared" si="15" ref="C42:M42">+C43+C46+C54+C55</f>
        <v>-66038.44</v>
      </c>
      <c r="D42" s="25">
        <f t="shared" si="15"/>
        <v>-52758.840000000004</v>
      </c>
      <c r="E42" s="25">
        <f t="shared" si="15"/>
        <v>-7612.400000000001</v>
      </c>
      <c r="F42" s="25">
        <f t="shared" si="15"/>
        <v>-40400.200000000004</v>
      </c>
      <c r="G42" s="25">
        <f t="shared" si="15"/>
        <v>-77929.04</v>
      </c>
      <c r="H42" s="25">
        <f t="shared" si="15"/>
        <v>-89284.8</v>
      </c>
      <c r="I42" s="25">
        <f t="shared" si="15"/>
        <v>-47906.72</v>
      </c>
      <c r="J42" s="25">
        <f t="shared" si="15"/>
        <v>-58721.64</v>
      </c>
      <c r="K42" s="25">
        <f t="shared" si="15"/>
        <v>-49821.44</v>
      </c>
      <c r="L42" s="25">
        <f t="shared" si="15"/>
        <v>-25260.6</v>
      </c>
      <c r="M42" s="25">
        <f t="shared" si="15"/>
        <v>-15254.199999999999</v>
      </c>
      <c r="N42" s="25">
        <f>+N43+N46+N54+N55</f>
        <v>-602695.04</v>
      </c>
    </row>
    <row r="43" spans="1:14" ht="18.75" customHeight="1">
      <c r="A43" s="17" t="s">
        <v>60</v>
      </c>
      <c r="B43" s="26">
        <f>B44+B45</f>
        <v>-71497</v>
      </c>
      <c r="C43" s="26">
        <f>C44+C45</f>
        <v>-65918.6</v>
      </c>
      <c r="D43" s="26">
        <f>D44+D45</f>
        <v>-52660.4</v>
      </c>
      <c r="E43" s="26">
        <f>E44+E45</f>
        <v>-7569.6</v>
      </c>
      <c r="F43" s="26">
        <f aca="true" t="shared" si="16" ref="F43:M43">F44+F45</f>
        <v>-40378.8</v>
      </c>
      <c r="G43" s="26">
        <f t="shared" si="16"/>
        <v>-77873.4</v>
      </c>
      <c r="H43" s="26">
        <f t="shared" si="16"/>
        <v>-89284.8</v>
      </c>
      <c r="I43" s="26">
        <f t="shared" si="16"/>
        <v>-47804</v>
      </c>
      <c r="J43" s="26">
        <f t="shared" si="16"/>
        <v>-58516.2</v>
      </c>
      <c r="K43" s="26">
        <f t="shared" si="16"/>
        <v>-49723</v>
      </c>
      <c r="L43" s="26">
        <f t="shared" si="16"/>
        <v>-25175</v>
      </c>
      <c r="M43" s="26">
        <f t="shared" si="16"/>
        <v>-15211.4</v>
      </c>
      <c r="N43" s="25">
        <f aca="true" t="shared" si="17" ref="N43:N55">SUM(B43:M43)</f>
        <v>-601612.2000000001</v>
      </c>
    </row>
    <row r="44" spans="1:25" ht="18.75" customHeight="1">
      <c r="A44" s="13" t="s">
        <v>61</v>
      </c>
      <c r="B44" s="20">
        <f>ROUND(-B9*$D$3,2)</f>
        <v>-71497</v>
      </c>
      <c r="C44" s="20">
        <f>ROUND(-C9*$D$3,2)</f>
        <v>-65918.6</v>
      </c>
      <c r="D44" s="20">
        <f>ROUND(-D9*$D$3,2)</f>
        <v>-52660.4</v>
      </c>
      <c r="E44" s="20">
        <f>ROUND(-E9*$D$3,2)</f>
        <v>-7569.6</v>
      </c>
      <c r="F44" s="20">
        <f aca="true" t="shared" si="18" ref="F44:M44">ROUND(-F9*$D$3,2)</f>
        <v>-40378.8</v>
      </c>
      <c r="G44" s="20">
        <f t="shared" si="18"/>
        <v>-77873.4</v>
      </c>
      <c r="H44" s="20">
        <f t="shared" si="18"/>
        <v>-89284.8</v>
      </c>
      <c r="I44" s="20">
        <f t="shared" si="18"/>
        <v>-47804</v>
      </c>
      <c r="J44" s="20">
        <f t="shared" si="18"/>
        <v>-58516.2</v>
      </c>
      <c r="K44" s="20">
        <f t="shared" si="18"/>
        <v>-49723</v>
      </c>
      <c r="L44" s="20">
        <f t="shared" si="18"/>
        <v>-25175</v>
      </c>
      <c r="M44" s="20">
        <f t="shared" si="18"/>
        <v>-15211.4</v>
      </c>
      <c r="N44" s="47">
        <f t="shared" si="17"/>
        <v>-601612.2000000001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608723.11565856</v>
      </c>
      <c r="C57" s="29">
        <f t="shared" si="21"/>
        <v>376515.8368</v>
      </c>
      <c r="D57" s="29">
        <f t="shared" si="21"/>
        <v>441951.92309535</v>
      </c>
      <c r="E57" s="29">
        <f t="shared" si="21"/>
        <v>111789.17503439999</v>
      </c>
      <c r="F57" s="29">
        <f t="shared" si="21"/>
        <v>396910.5336067</v>
      </c>
      <c r="G57" s="29">
        <f t="shared" si="21"/>
        <v>470467.8636000001</v>
      </c>
      <c r="H57" s="29">
        <f t="shared" si="21"/>
        <v>499229.6623</v>
      </c>
      <c r="I57" s="29">
        <f t="shared" si="21"/>
        <v>505109.622357</v>
      </c>
      <c r="J57" s="29">
        <f t="shared" si="21"/>
        <v>385796.6641977</v>
      </c>
      <c r="K57" s="29">
        <f t="shared" si="21"/>
        <v>491995.1439987199</v>
      </c>
      <c r="L57" s="29">
        <f t="shared" si="21"/>
        <v>190475.95168523001</v>
      </c>
      <c r="M57" s="29">
        <f t="shared" si="21"/>
        <v>105311.37102144</v>
      </c>
      <c r="N57" s="29">
        <f>SUM(B57:M57)</f>
        <v>4584276.863355101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608723.11</v>
      </c>
      <c r="C60" s="36">
        <f aca="true" t="shared" si="22" ref="C60:M60">SUM(C61:C74)</f>
        <v>376515.85000000003</v>
      </c>
      <c r="D60" s="36">
        <f t="shared" si="22"/>
        <v>441951.92</v>
      </c>
      <c r="E60" s="36">
        <f t="shared" si="22"/>
        <v>111789.17</v>
      </c>
      <c r="F60" s="36">
        <f t="shared" si="22"/>
        <v>396910.54</v>
      </c>
      <c r="G60" s="36">
        <f t="shared" si="22"/>
        <v>470467.87</v>
      </c>
      <c r="H60" s="36">
        <f t="shared" si="22"/>
        <v>499229.66000000003</v>
      </c>
      <c r="I60" s="36">
        <f t="shared" si="22"/>
        <v>505109.62</v>
      </c>
      <c r="J60" s="36">
        <f t="shared" si="22"/>
        <v>385796.66</v>
      </c>
      <c r="K60" s="36">
        <f t="shared" si="22"/>
        <v>491995.15</v>
      </c>
      <c r="L60" s="36">
        <f t="shared" si="22"/>
        <v>190475.95</v>
      </c>
      <c r="M60" s="36">
        <f t="shared" si="22"/>
        <v>105311.38</v>
      </c>
      <c r="N60" s="29">
        <f>SUM(N61:N74)</f>
        <v>4584276.880000001</v>
      </c>
    </row>
    <row r="61" spans="1:15" ht="18.75" customHeight="1">
      <c r="A61" s="17" t="s">
        <v>75</v>
      </c>
      <c r="B61" s="36">
        <v>113779.07</v>
      </c>
      <c r="C61" s="36">
        <v>109105.95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222885.02000000002</v>
      </c>
      <c r="O61"/>
    </row>
    <row r="62" spans="1:15" ht="18.75" customHeight="1">
      <c r="A62" s="17" t="s">
        <v>76</v>
      </c>
      <c r="B62" s="36">
        <v>494944.04</v>
      </c>
      <c r="C62" s="36">
        <v>267409.9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762353.94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441951.92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441951.92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111789.17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111789.17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396910.54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396910.54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470467.87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470467.87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382520.56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382520.56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116709.1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116709.1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505109.62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505109.62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385796.66</v>
      </c>
      <c r="K70" s="35">
        <v>0</v>
      </c>
      <c r="L70" s="35">
        <v>0</v>
      </c>
      <c r="M70" s="35">
        <v>0</v>
      </c>
      <c r="N70" s="29">
        <f t="shared" si="23"/>
        <v>385796.66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491995.15</v>
      </c>
      <c r="L71" s="35">
        <v>0</v>
      </c>
      <c r="M71" s="62"/>
      <c r="N71" s="26">
        <f t="shared" si="23"/>
        <v>491995.15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190475.95</v>
      </c>
      <c r="M72" s="35">
        <v>0</v>
      </c>
      <c r="N72" s="29">
        <f t="shared" si="23"/>
        <v>190475.95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105311.38</v>
      </c>
      <c r="N73" s="26">
        <f t="shared" si="23"/>
        <v>105311.38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2.2913176594074582</v>
      </c>
      <c r="C78" s="45">
        <v>2.2472033880993894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1.982136980943366</v>
      </c>
      <c r="C79" s="45">
        <v>1.8703705199394247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1.8173480017210115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2.527498889405389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2.1231356074392886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1.683572803575924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1.9817945077807546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1.9361435310506836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1.9227659974514542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2.165856899505942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2.0705944235482585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2.461032291272402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2.4113596476217527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2016-07-22T17:47:32Z</dcterms:modified>
  <cp:category/>
  <cp:version/>
  <cp:contentType/>
  <cp:contentStatus/>
</cp:coreProperties>
</file>