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<sst xmlns="http://schemas.openxmlformats.org/spreadsheetml/2006/main" count="105" uniqueCount="103">
  <si>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</si>
  <si>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</si>
  <si>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</si>
  <si>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</si>
  <si>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</si>
  <si>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</si>
  <si>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</si>
  <si>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</si>
  <si>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</si>
  <si>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</si>
  <si>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</si>
  <si>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</si>
  <si>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</si>
  <si>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</si>
  <si>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</si>
  <si>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</si>
  <si>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</si>
  <si>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</si>
  <si>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</si>
  <si>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</si>
  <si>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</si>
  <si>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</si>
  <si>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</si>
  <si>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</si>
  <si>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</si>
  <si>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</si>
  <si>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</si>
  <si>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</si>
  <si>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</si>
  <si>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</si>
  <si>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</si>
  <si>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</si>
  <si>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</si>
  <si>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</si>
  <si>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</si>
  <si>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</si>
  <si>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</si>
  <si>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</si>
  <si>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</si>
  <si>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</si>
  <si>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</si>
  <si>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</si>
  <si>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</si>
  <si>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</si>
  <si>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</si>
  <si>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</si>
  <si>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</si>
  <si>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</si>
  <si>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</si>
  <si>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</si>
  <si>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</si>
  <si>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</si>
  <si>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</si>
  <si>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</si>
  <si>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</si>
  <si>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</si>
  <si>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</si>
  <si>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</si>
  <si>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</si>
  <si>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</si>
  <si>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</si>
  <si>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</si>
  <si>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</si>
  <si>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</si>
  <si>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</si>
  <si>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</si>
  <si>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</si>
  <si>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</si>
  <si>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</si>
  <si>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</si>
  <si>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</si>
  <si>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</si>
  <si>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</si>
  <si>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</si>
  <si>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</si>
  <si>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</si>
  <si>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</si>
  <si>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</si>
  <si>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</si>
  <si>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</si>
  <si>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</si>
  <si>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</si>
  <si>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</si>
  <si>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</si>
  <si>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</si>
  <si>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</si>
  <si>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</si>
  <si>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</si>
  <si>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</si>
  <si>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</si>
  <si>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</si>
  <si>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</si>
  <si>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</si>
  <si>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</si>
  <si>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</si>
  <si>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</si>
  <si>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</si>
  <si>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</si>
  <si>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</si>
  <si>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</si>
  <si>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</si>
  <si>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</si>
  <si>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14/07/16 - VENCIMENTO 21/07/16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</si>
</sst>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468852</v>
      </c>
      <c r="C7" s="10">
        <f>C8+C20+C24</f>
        <v>338908</v>
      </c>
      <c r="D7" s="10">
        <f>D8+D20+D24</f>
        <v>352623</v>
      </c>
      <c r="E7" s="10">
        <f>E8+E20+E24</f>
        <v>59227</v>
      </c>
      <c r="F7" s="10">
        <f aca="true" t="shared" si="0" ref="F7:M7">F8+F20+F24</f>
        <v>286824</v>
      </c>
      <c r="G7" s="10">
        <f t="shared" si="0"/>
        <v>469479</v>
      </c>
      <c r="H7" s="10">
        <f t="shared" si="0"/>
        <v>403898</v>
      </c>
      <c r="I7" s="10">
        <f t="shared" si="0"/>
        <v>386413</v>
      </c>
      <c r="J7" s="10">
        <f t="shared" si="0"/>
        <v>282098</v>
      </c>
      <c r="K7" s="10">
        <f t="shared" si="0"/>
        <v>333878</v>
      </c>
      <c r="L7" s="10">
        <f t="shared" si="0"/>
        <v>139604</v>
      </c>
      <c r="M7" s="10">
        <f t="shared" si="0"/>
        <v>82092</v>
      </c>
      <c r="N7" s="10">
        <f>+N8+N20+N24</f>
        <v>3603896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217654</v>
      </c>
      <c r="C8" s="12">
        <f>+C9+C12+C16</f>
        <v>169346</v>
      </c>
      <c r="D8" s="12">
        <f>+D9+D12+D16</f>
        <v>192796</v>
      </c>
      <c r="E8" s="12">
        <f>+E9+E12+E16</f>
        <v>29513</v>
      </c>
      <c r="F8" s="12">
        <f aca="true" t="shared" si="1" ref="F8:M8">+F9+F12+F16</f>
        <v>144170</v>
      </c>
      <c r="G8" s="12">
        <f t="shared" si="1"/>
        <v>242857</v>
      </c>
      <c r="H8" s="12">
        <f t="shared" si="1"/>
        <v>202722</v>
      </c>
      <c r="I8" s="12">
        <f t="shared" si="1"/>
        <v>198262</v>
      </c>
      <c r="J8" s="12">
        <f t="shared" si="1"/>
        <v>145469</v>
      </c>
      <c r="K8" s="12">
        <f t="shared" si="1"/>
        <v>162657</v>
      </c>
      <c r="L8" s="12">
        <f t="shared" si="1"/>
        <v>76189</v>
      </c>
      <c r="M8" s="12">
        <f t="shared" si="1"/>
        <v>46587</v>
      </c>
      <c r="N8" s="12">
        <f>SUM(B8:M8)</f>
        <v>1828222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17725</v>
      </c>
      <c r="C9" s="14">
        <v>17607</v>
      </c>
      <c r="D9" s="14">
        <v>12042</v>
      </c>
      <c r="E9" s="14">
        <v>1833</v>
      </c>
      <c r="F9" s="14">
        <v>10118</v>
      </c>
      <c r="G9" s="14">
        <v>19938</v>
      </c>
      <c r="H9" s="14">
        <v>22304</v>
      </c>
      <c r="I9" s="14">
        <v>10636</v>
      </c>
      <c r="J9" s="14">
        <v>15188</v>
      </c>
      <c r="K9" s="14">
        <v>11548</v>
      </c>
      <c r="L9" s="14">
        <v>8156</v>
      </c>
      <c r="M9" s="14">
        <v>5262</v>
      </c>
      <c r="N9" s="12">
        <f aca="true" t="shared" si="2" ref="N9:N19">SUM(B9:M9)</f>
        <v>152357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17725</v>
      </c>
      <c r="C10" s="14">
        <f>+C9-C11</f>
        <v>17607</v>
      </c>
      <c r="D10" s="14">
        <f>+D9-D11</f>
        <v>12042</v>
      </c>
      <c r="E10" s="14">
        <f>+E9-E11</f>
        <v>1833</v>
      </c>
      <c r="F10" s="14">
        <f aca="true" t="shared" si="3" ref="F10:M10">+F9-F11</f>
        <v>10118</v>
      </c>
      <c r="G10" s="14">
        <f t="shared" si="3"/>
        <v>19938</v>
      </c>
      <c r="H10" s="14">
        <f t="shared" si="3"/>
        <v>22304</v>
      </c>
      <c r="I10" s="14">
        <f t="shared" si="3"/>
        <v>10636</v>
      </c>
      <c r="J10" s="14">
        <f t="shared" si="3"/>
        <v>15188</v>
      </c>
      <c r="K10" s="14">
        <f t="shared" si="3"/>
        <v>11548</v>
      </c>
      <c r="L10" s="14">
        <f t="shared" si="3"/>
        <v>8156</v>
      </c>
      <c r="M10" s="14">
        <f t="shared" si="3"/>
        <v>5262</v>
      </c>
      <c r="N10" s="12">
        <f t="shared" si="2"/>
        <v>152357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175034</v>
      </c>
      <c r="C12" s="14">
        <f>C13+C14+C15</f>
        <v>135148</v>
      </c>
      <c r="D12" s="14">
        <f>D13+D14+D15</f>
        <v>160999</v>
      </c>
      <c r="E12" s="14">
        <f>E13+E14+E15</f>
        <v>24706</v>
      </c>
      <c r="F12" s="14">
        <f aca="true" t="shared" si="4" ref="F12:M12">F13+F14+F15</f>
        <v>118487</v>
      </c>
      <c r="G12" s="14">
        <f t="shared" si="4"/>
        <v>196385</v>
      </c>
      <c r="H12" s="14">
        <f t="shared" si="4"/>
        <v>159402</v>
      </c>
      <c r="I12" s="14">
        <f t="shared" si="4"/>
        <v>165203</v>
      </c>
      <c r="J12" s="14">
        <f t="shared" si="4"/>
        <v>115174</v>
      </c>
      <c r="K12" s="14">
        <f t="shared" si="4"/>
        <v>131012</v>
      </c>
      <c r="L12" s="14">
        <f t="shared" si="4"/>
        <v>60831</v>
      </c>
      <c r="M12" s="14">
        <f t="shared" si="4"/>
        <v>37526</v>
      </c>
      <c r="N12" s="12">
        <f t="shared" si="2"/>
        <v>1479907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84526</v>
      </c>
      <c r="C13" s="14">
        <v>67738</v>
      </c>
      <c r="D13" s="14">
        <v>76883</v>
      </c>
      <c r="E13" s="14">
        <v>12286</v>
      </c>
      <c r="F13" s="14">
        <v>56818</v>
      </c>
      <c r="G13" s="14">
        <v>97156</v>
      </c>
      <c r="H13" s="14">
        <v>82701</v>
      </c>
      <c r="I13" s="14">
        <v>83132</v>
      </c>
      <c r="J13" s="14">
        <v>56537</v>
      </c>
      <c r="K13" s="14">
        <v>64081</v>
      </c>
      <c r="L13" s="14">
        <v>29402</v>
      </c>
      <c r="M13" s="14">
        <v>17530</v>
      </c>
      <c r="N13" s="12">
        <f t="shared" si="2"/>
        <v>728790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87762</v>
      </c>
      <c r="C14" s="14">
        <v>64401</v>
      </c>
      <c r="D14" s="14">
        <v>82196</v>
      </c>
      <c r="E14" s="14">
        <v>11881</v>
      </c>
      <c r="F14" s="14">
        <v>59411</v>
      </c>
      <c r="G14" s="14">
        <v>94583</v>
      </c>
      <c r="H14" s="14">
        <v>73729</v>
      </c>
      <c r="I14" s="14">
        <v>80309</v>
      </c>
      <c r="J14" s="14">
        <v>56687</v>
      </c>
      <c r="K14" s="14">
        <v>65252</v>
      </c>
      <c r="L14" s="14">
        <v>30374</v>
      </c>
      <c r="M14" s="14">
        <v>19457</v>
      </c>
      <c r="N14" s="12">
        <f t="shared" si="2"/>
        <v>726042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2746</v>
      </c>
      <c r="C15" s="14">
        <v>3009</v>
      </c>
      <c r="D15" s="14">
        <v>1920</v>
      </c>
      <c r="E15" s="14">
        <v>539</v>
      </c>
      <c r="F15" s="14">
        <v>2258</v>
      </c>
      <c r="G15" s="14">
        <v>4646</v>
      </c>
      <c r="H15" s="14">
        <v>2972</v>
      </c>
      <c r="I15" s="14">
        <v>1762</v>
      </c>
      <c r="J15" s="14">
        <v>1950</v>
      </c>
      <c r="K15" s="14">
        <v>1679</v>
      </c>
      <c r="L15" s="14">
        <v>1055</v>
      </c>
      <c r="M15" s="14">
        <v>539</v>
      </c>
      <c r="N15" s="12">
        <f t="shared" si="2"/>
        <v>25075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24895</v>
      </c>
      <c r="C16" s="14">
        <f>C17+C18+C19</f>
        <v>16591</v>
      </c>
      <c r="D16" s="14">
        <f>D17+D18+D19</f>
        <v>19755</v>
      </c>
      <c r="E16" s="14">
        <f>E17+E18+E19</f>
        <v>2974</v>
      </c>
      <c r="F16" s="14">
        <f aca="true" t="shared" si="5" ref="F16:M16">F17+F18+F19</f>
        <v>15565</v>
      </c>
      <c r="G16" s="14">
        <f t="shared" si="5"/>
        <v>26534</v>
      </c>
      <c r="H16" s="14">
        <f t="shared" si="5"/>
        <v>21016</v>
      </c>
      <c r="I16" s="14">
        <f t="shared" si="5"/>
        <v>22423</v>
      </c>
      <c r="J16" s="14">
        <f t="shared" si="5"/>
        <v>15107</v>
      </c>
      <c r="K16" s="14">
        <f t="shared" si="5"/>
        <v>20097</v>
      </c>
      <c r="L16" s="14">
        <f t="shared" si="5"/>
        <v>7202</v>
      </c>
      <c r="M16" s="14">
        <f t="shared" si="5"/>
        <v>3799</v>
      </c>
      <c r="N16" s="12">
        <f t="shared" si="2"/>
        <v>195958</v>
      </c>
    </row>
    <row r="17" spans="1:25" ht="18.75" customHeight="1">
      <c r="A17" s="15" t="s">
        <v>16</v>
      </c>
      <c r="B17" s="14">
        <v>15024</v>
      </c>
      <c r="C17" s="14">
        <v>11136</v>
      </c>
      <c r="D17" s="14">
        <v>10785</v>
      </c>
      <c r="E17" s="14">
        <v>1831</v>
      </c>
      <c r="F17" s="14">
        <v>9623</v>
      </c>
      <c r="G17" s="14">
        <v>16505</v>
      </c>
      <c r="H17" s="14">
        <v>13276</v>
      </c>
      <c r="I17" s="14">
        <v>13867</v>
      </c>
      <c r="J17" s="14">
        <v>9362</v>
      </c>
      <c r="K17" s="14">
        <v>12066</v>
      </c>
      <c r="L17" s="14">
        <v>4327</v>
      </c>
      <c r="M17" s="14">
        <v>2270</v>
      </c>
      <c r="N17" s="12">
        <f t="shared" si="2"/>
        <v>120072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9345</v>
      </c>
      <c r="C18" s="14">
        <v>5034</v>
      </c>
      <c r="D18" s="14">
        <v>8626</v>
      </c>
      <c r="E18" s="14">
        <v>1075</v>
      </c>
      <c r="F18" s="14">
        <v>5606</v>
      </c>
      <c r="G18" s="14">
        <v>9232</v>
      </c>
      <c r="H18" s="14">
        <v>7229</v>
      </c>
      <c r="I18" s="14">
        <v>8250</v>
      </c>
      <c r="J18" s="14">
        <v>5470</v>
      </c>
      <c r="K18" s="14">
        <v>7804</v>
      </c>
      <c r="L18" s="14">
        <v>2756</v>
      </c>
      <c r="M18" s="14">
        <v>1459</v>
      </c>
      <c r="N18" s="12">
        <f t="shared" si="2"/>
        <v>71886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526</v>
      </c>
      <c r="C19" s="14">
        <v>421</v>
      </c>
      <c r="D19" s="14">
        <v>344</v>
      </c>
      <c r="E19" s="14">
        <v>68</v>
      </c>
      <c r="F19" s="14">
        <v>336</v>
      </c>
      <c r="G19" s="14">
        <v>797</v>
      </c>
      <c r="H19" s="14">
        <v>511</v>
      </c>
      <c r="I19" s="14">
        <v>306</v>
      </c>
      <c r="J19" s="14">
        <v>275</v>
      </c>
      <c r="K19" s="14">
        <v>227</v>
      </c>
      <c r="L19" s="14">
        <v>119</v>
      </c>
      <c r="M19" s="14">
        <v>70</v>
      </c>
      <c r="N19" s="12">
        <f t="shared" si="2"/>
        <v>4000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129741</v>
      </c>
      <c r="C20" s="18">
        <f>C21+C22+C23</f>
        <v>79990</v>
      </c>
      <c r="D20" s="18">
        <f>D21+D22+D23</f>
        <v>74298</v>
      </c>
      <c r="E20" s="18">
        <f>E21+E22+E23</f>
        <v>12532</v>
      </c>
      <c r="F20" s="18">
        <f aca="true" t="shared" si="6" ref="F20:M20">F21+F22+F23</f>
        <v>62309</v>
      </c>
      <c r="G20" s="18">
        <f t="shared" si="6"/>
        <v>102652</v>
      </c>
      <c r="H20" s="18">
        <f t="shared" si="6"/>
        <v>102877</v>
      </c>
      <c r="I20" s="18">
        <f t="shared" si="6"/>
        <v>102240</v>
      </c>
      <c r="J20" s="18">
        <f t="shared" si="6"/>
        <v>69621</v>
      </c>
      <c r="K20" s="18">
        <f t="shared" si="6"/>
        <v>102487</v>
      </c>
      <c r="L20" s="18">
        <f t="shared" si="6"/>
        <v>39953</v>
      </c>
      <c r="M20" s="18">
        <f t="shared" si="6"/>
        <v>22892</v>
      </c>
      <c r="N20" s="12">
        <f aca="true" t="shared" si="7" ref="N20:N26">SUM(B20:M20)</f>
        <v>901592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67180</v>
      </c>
      <c r="C21" s="14">
        <v>45254</v>
      </c>
      <c r="D21" s="14">
        <v>39708</v>
      </c>
      <c r="E21" s="14">
        <v>7030</v>
      </c>
      <c r="F21" s="14">
        <v>33742</v>
      </c>
      <c r="G21" s="14">
        <v>57011</v>
      </c>
      <c r="H21" s="14">
        <v>58955</v>
      </c>
      <c r="I21" s="14">
        <v>56420</v>
      </c>
      <c r="J21" s="14">
        <v>37998</v>
      </c>
      <c r="K21" s="14">
        <v>53924</v>
      </c>
      <c r="L21" s="14">
        <v>21429</v>
      </c>
      <c r="M21" s="14">
        <v>11846</v>
      </c>
      <c r="N21" s="12">
        <f t="shared" si="7"/>
        <v>490497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60933</v>
      </c>
      <c r="C22" s="14">
        <v>33425</v>
      </c>
      <c r="D22" s="14">
        <v>33830</v>
      </c>
      <c r="E22" s="14">
        <v>5282</v>
      </c>
      <c r="F22" s="14">
        <v>27735</v>
      </c>
      <c r="G22" s="14">
        <v>43771</v>
      </c>
      <c r="H22" s="14">
        <v>42557</v>
      </c>
      <c r="I22" s="14">
        <v>44871</v>
      </c>
      <c r="J22" s="14">
        <v>30707</v>
      </c>
      <c r="K22" s="14">
        <v>47477</v>
      </c>
      <c r="L22" s="14">
        <v>18019</v>
      </c>
      <c r="M22" s="14">
        <v>10780</v>
      </c>
      <c r="N22" s="12">
        <f t="shared" si="7"/>
        <v>399387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1628</v>
      </c>
      <c r="C23" s="14">
        <v>1311</v>
      </c>
      <c r="D23" s="14">
        <v>760</v>
      </c>
      <c r="E23" s="14">
        <v>220</v>
      </c>
      <c r="F23" s="14">
        <v>832</v>
      </c>
      <c r="G23" s="14">
        <v>1870</v>
      </c>
      <c r="H23" s="14">
        <v>1365</v>
      </c>
      <c r="I23" s="14">
        <v>949</v>
      </c>
      <c r="J23" s="14">
        <v>916</v>
      </c>
      <c r="K23" s="14">
        <v>1086</v>
      </c>
      <c r="L23" s="14">
        <v>505</v>
      </c>
      <c r="M23" s="14">
        <v>266</v>
      </c>
      <c r="N23" s="12">
        <f t="shared" si="7"/>
        <v>11708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121457</v>
      </c>
      <c r="C24" s="14">
        <f>C25+C26</f>
        <v>89572</v>
      </c>
      <c r="D24" s="14">
        <f>D25+D26</f>
        <v>85529</v>
      </c>
      <c r="E24" s="14">
        <f>E25+E26</f>
        <v>17182</v>
      </c>
      <c r="F24" s="14">
        <f aca="true" t="shared" si="8" ref="F24:M24">F25+F26</f>
        <v>80345</v>
      </c>
      <c r="G24" s="14">
        <f t="shared" si="8"/>
        <v>123970</v>
      </c>
      <c r="H24" s="14">
        <f t="shared" si="8"/>
        <v>98299</v>
      </c>
      <c r="I24" s="14">
        <f t="shared" si="8"/>
        <v>85911</v>
      </c>
      <c r="J24" s="14">
        <f t="shared" si="8"/>
        <v>67008</v>
      </c>
      <c r="K24" s="14">
        <f t="shared" si="8"/>
        <v>68734</v>
      </c>
      <c r="L24" s="14">
        <f t="shared" si="8"/>
        <v>23462</v>
      </c>
      <c r="M24" s="14">
        <f t="shared" si="8"/>
        <v>12613</v>
      </c>
      <c r="N24" s="12">
        <f t="shared" si="7"/>
        <v>874082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71796</v>
      </c>
      <c r="C25" s="14">
        <v>59507</v>
      </c>
      <c r="D25" s="14">
        <v>53502</v>
      </c>
      <c r="E25" s="14">
        <v>11662</v>
      </c>
      <c r="F25" s="14">
        <v>51627</v>
      </c>
      <c r="G25" s="14">
        <v>80904</v>
      </c>
      <c r="H25" s="14">
        <v>67386</v>
      </c>
      <c r="I25" s="14">
        <v>51138</v>
      </c>
      <c r="J25" s="14">
        <v>43566</v>
      </c>
      <c r="K25" s="14">
        <v>41266</v>
      </c>
      <c r="L25" s="14">
        <v>14411</v>
      </c>
      <c r="M25" s="14">
        <v>7162</v>
      </c>
      <c r="N25" s="12">
        <f t="shared" si="7"/>
        <v>553927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49661</v>
      </c>
      <c r="C26" s="14">
        <v>30065</v>
      </c>
      <c r="D26" s="14">
        <v>32027</v>
      </c>
      <c r="E26" s="14">
        <v>5520</v>
      </c>
      <c r="F26" s="14">
        <v>28718</v>
      </c>
      <c r="G26" s="14">
        <v>43066</v>
      </c>
      <c r="H26" s="14">
        <v>30913</v>
      </c>
      <c r="I26" s="14">
        <v>34773</v>
      </c>
      <c r="J26" s="14">
        <v>23442</v>
      </c>
      <c r="K26" s="14">
        <v>27468</v>
      </c>
      <c r="L26" s="14">
        <v>9051</v>
      </c>
      <c r="M26" s="14">
        <v>5451</v>
      </c>
      <c r="N26" s="12">
        <f t="shared" si="7"/>
        <v>320155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951747.2359319199</v>
      </c>
      <c r="C36" s="61">
        <f aca="true" t="shared" si="11" ref="C36:M36">C37+C38+C39+C40</f>
        <v>664839.9152</v>
      </c>
      <c r="D36" s="61">
        <f t="shared" si="11"/>
        <v>649792.44038115</v>
      </c>
      <c r="E36" s="61">
        <f t="shared" si="11"/>
        <v>149532.20237679998</v>
      </c>
      <c r="F36" s="61">
        <f t="shared" si="11"/>
        <v>608117.8433492001</v>
      </c>
      <c r="G36" s="61">
        <f t="shared" si="11"/>
        <v>789227.2766</v>
      </c>
      <c r="H36" s="61">
        <f t="shared" si="11"/>
        <v>794901.1482</v>
      </c>
      <c r="I36" s="61">
        <f t="shared" si="11"/>
        <v>742107.0003733999</v>
      </c>
      <c r="J36" s="61">
        <f t="shared" si="11"/>
        <v>610190.5149614001</v>
      </c>
      <c r="K36" s="61">
        <f t="shared" si="11"/>
        <v>690607.86056928</v>
      </c>
      <c r="L36" s="61">
        <f t="shared" si="11"/>
        <v>342816.73375371995</v>
      </c>
      <c r="M36" s="61">
        <f t="shared" si="11"/>
        <v>197491.80394752</v>
      </c>
      <c r="N36" s="61">
        <f>N37+N38+N39+N40</f>
        <v>7191371.975644389</v>
      </c>
    </row>
    <row r="37" spans="1:14" ht="18.75" customHeight="1">
      <c r="A37" s="58" t="s">
        <v>55</v>
      </c>
      <c r="B37" s="55">
        <f aca="true" t="shared" si="12" ref="B37:M37">B29*B7</f>
        <v>951394.4783999999</v>
      </c>
      <c r="C37" s="55">
        <f t="shared" si="12"/>
        <v>664395.2432</v>
      </c>
      <c r="D37" s="55">
        <f t="shared" si="12"/>
        <v>639940.2204</v>
      </c>
      <c r="E37" s="55">
        <f t="shared" si="12"/>
        <v>149257.96269999997</v>
      </c>
      <c r="F37" s="55">
        <f t="shared" si="12"/>
        <v>607780.0560000001</v>
      </c>
      <c r="G37" s="55">
        <f t="shared" si="12"/>
        <v>788959.4595</v>
      </c>
      <c r="H37" s="55">
        <f t="shared" si="12"/>
        <v>794265.417</v>
      </c>
      <c r="I37" s="55">
        <f t="shared" si="12"/>
        <v>741758.3948</v>
      </c>
      <c r="J37" s="55">
        <f t="shared" si="12"/>
        <v>609867.6662000001</v>
      </c>
      <c r="K37" s="55">
        <f t="shared" si="12"/>
        <v>690092.4382</v>
      </c>
      <c r="L37" s="55">
        <f t="shared" si="12"/>
        <v>342574.2556</v>
      </c>
      <c r="M37" s="55">
        <f t="shared" si="12"/>
        <v>197373.7956</v>
      </c>
      <c r="N37" s="57">
        <f>SUM(B37:M37)</f>
        <v>7177659.387599999</v>
      </c>
    </row>
    <row r="38" spans="1:14" ht="18.75" customHeight="1">
      <c r="A38" s="58" t="s">
        <v>56</v>
      </c>
      <c r="B38" s="55">
        <f aca="true" t="shared" si="13" ref="B38:M38">B30*B7</f>
        <v>-2904.32246808</v>
      </c>
      <c r="C38" s="55">
        <f t="shared" si="13"/>
        <v>-2033.448</v>
      </c>
      <c r="D38" s="55">
        <f t="shared" si="13"/>
        <v>-1957.0400188499998</v>
      </c>
      <c r="E38" s="55">
        <f t="shared" si="13"/>
        <v>-372.0403232</v>
      </c>
      <c r="F38" s="55">
        <f t="shared" si="13"/>
        <v>-1823.6126508</v>
      </c>
      <c r="G38" s="55">
        <f t="shared" si="13"/>
        <v>-2394.3429</v>
      </c>
      <c r="H38" s="55">
        <f t="shared" si="13"/>
        <v>-2261.8288</v>
      </c>
      <c r="I38" s="55">
        <f t="shared" si="13"/>
        <v>-2197.9944266</v>
      </c>
      <c r="J38" s="55">
        <f t="shared" si="13"/>
        <v>-1795.7512386</v>
      </c>
      <c r="K38" s="55">
        <f t="shared" si="13"/>
        <v>-2086.81763072</v>
      </c>
      <c r="L38" s="55">
        <f t="shared" si="13"/>
        <v>-1028.68184628</v>
      </c>
      <c r="M38" s="55">
        <f t="shared" si="13"/>
        <v>-601.03165248</v>
      </c>
      <c r="N38" s="25">
        <f>SUM(B38:M38)</f>
        <v>-21456.91195561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-67564.72</v>
      </c>
      <c r="C42" s="25">
        <f aca="true" t="shared" si="15" ref="C42:M42">+C43+C46+C54+C55</f>
        <v>-67026.44</v>
      </c>
      <c r="D42" s="25">
        <f t="shared" si="15"/>
        <v>-45858.04</v>
      </c>
      <c r="E42" s="25">
        <f t="shared" si="15"/>
        <v>-7008.2</v>
      </c>
      <c r="F42" s="25">
        <f t="shared" si="15"/>
        <v>-38469.8</v>
      </c>
      <c r="G42" s="25">
        <f t="shared" si="15"/>
        <v>-75820.04</v>
      </c>
      <c r="H42" s="25">
        <f t="shared" si="15"/>
        <v>-84755.2</v>
      </c>
      <c r="I42" s="25">
        <f t="shared" si="15"/>
        <v>-40519.520000000004</v>
      </c>
      <c r="J42" s="25">
        <f t="shared" si="15"/>
        <v>-57919.840000000004</v>
      </c>
      <c r="K42" s="25">
        <f t="shared" si="15"/>
        <v>-43980.840000000004</v>
      </c>
      <c r="L42" s="25">
        <f t="shared" si="15"/>
        <v>-31078.399999999998</v>
      </c>
      <c r="M42" s="25">
        <f t="shared" si="15"/>
        <v>-20038.399999999998</v>
      </c>
      <c r="N42" s="25">
        <f>+N43+N46+N54+N55</f>
        <v>-580039.4400000001</v>
      </c>
    </row>
    <row r="43" spans="1:14" ht="18.75" customHeight="1">
      <c r="A43" s="17" t="s">
        <v>60</v>
      </c>
      <c r="B43" s="26">
        <f>B44+B45</f>
        <v>-67355</v>
      </c>
      <c r="C43" s="26">
        <f>C44+C45</f>
        <v>-66906.6</v>
      </c>
      <c r="D43" s="26">
        <f>D44+D45</f>
        <v>-45759.6</v>
      </c>
      <c r="E43" s="26">
        <f>E44+E45</f>
        <v>-6965.4</v>
      </c>
      <c r="F43" s="26">
        <f aca="true" t="shared" si="16" ref="F43:M43">F44+F45</f>
        <v>-38448.4</v>
      </c>
      <c r="G43" s="26">
        <f t="shared" si="16"/>
        <v>-75764.4</v>
      </c>
      <c r="H43" s="26">
        <f t="shared" si="16"/>
        <v>-84755.2</v>
      </c>
      <c r="I43" s="26">
        <f t="shared" si="16"/>
        <v>-40416.8</v>
      </c>
      <c r="J43" s="26">
        <f t="shared" si="16"/>
        <v>-57714.4</v>
      </c>
      <c r="K43" s="26">
        <f t="shared" si="16"/>
        <v>-43882.4</v>
      </c>
      <c r="L43" s="26">
        <f t="shared" si="16"/>
        <v>-30992.8</v>
      </c>
      <c r="M43" s="26">
        <f t="shared" si="16"/>
        <v>-19995.6</v>
      </c>
      <c r="N43" s="25">
        <f aca="true" t="shared" si="17" ref="N43:N55">SUM(B43:M43)</f>
        <v>-578956.6000000001</v>
      </c>
    </row>
    <row r="44" spans="1:25" ht="18.75" customHeight="1">
      <c r="A44" s="13" t="s">
        <v>61</v>
      </c>
      <c r="B44" s="20">
        <f>ROUND(-B9*$D$3,2)</f>
        <v>-67355</v>
      </c>
      <c r="C44" s="20">
        <f>ROUND(-C9*$D$3,2)</f>
        <v>-66906.6</v>
      </c>
      <c r="D44" s="20">
        <f>ROUND(-D9*$D$3,2)</f>
        <v>-45759.6</v>
      </c>
      <c r="E44" s="20">
        <f>ROUND(-E9*$D$3,2)</f>
        <v>-6965.4</v>
      </c>
      <c r="F44" s="20">
        <f aca="true" t="shared" si="18" ref="F44:M44">ROUND(-F9*$D$3,2)</f>
        <v>-38448.4</v>
      </c>
      <c r="G44" s="20">
        <f t="shared" si="18"/>
        <v>-75764.4</v>
      </c>
      <c r="H44" s="20">
        <f t="shared" si="18"/>
        <v>-84755.2</v>
      </c>
      <c r="I44" s="20">
        <f t="shared" si="18"/>
        <v>-40416.8</v>
      </c>
      <c r="J44" s="20">
        <f t="shared" si="18"/>
        <v>-57714.4</v>
      </c>
      <c r="K44" s="20">
        <f t="shared" si="18"/>
        <v>-43882.4</v>
      </c>
      <c r="L44" s="20">
        <f t="shared" si="18"/>
        <v>-30992.8</v>
      </c>
      <c r="M44" s="20">
        <f t="shared" si="18"/>
        <v>-19995.6</v>
      </c>
      <c r="N44" s="47">
        <f t="shared" si="17"/>
        <v>-578956.6000000001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884182.5159319199</v>
      </c>
      <c r="C57" s="29">
        <f t="shared" si="21"/>
        <v>597813.4752</v>
      </c>
      <c r="D57" s="29">
        <f t="shared" si="21"/>
        <v>603934.40038115</v>
      </c>
      <c r="E57" s="29">
        <f t="shared" si="21"/>
        <v>142524.00237679997</v>
      </c>
      <c r="F57" s="29">
        <f t="shared" si="21"/>
        <v>569648.0433492</v>
      </c>
      <c r="G57" s="29">
        <f t="shared" si="21"/>
        <v>713407.2366</v>
      </c>
      <c r="H57" s="29">
        <f t="shared" si="21"/>
        <v>710145.9482000001</v>
      </c>
      <c r="I57" s="29">
        <f t="shared" si="21"/>
        <v>701587.4803733999</v>
      </c>
      <c r="J57" s="29">
        <f t="shared" si="21"/>
        <v>552270.6749614001</v>
      </c>
      <c r="K57" s="29">
        <f t="shared" si="21"/>
        <v>646627.02056928</v>
      </c>
      <c r="L57" s="29">
        <f t="shared" si="21"/>
        <v>311738.3337537199</v>
      </c>
      <c r="M57" s="29">
        <f t="shared" si="21"/>
        <v>177453.40394752</v>
      </c>
      <c r="N57" s="29">
        <f>SUM(B57:M57)</f>
        <v>6611332.535644391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884182.5199999999</v>
      </c>
      <c r="C60" s="36">
        <f aca="true" t="shared" si="22" ref="C60:M60">SUM(C61:C74)</f>
        <v>597813.48</v>
      </c>
      <c r="D60" s="36">
        <f t="shared" si="22"/>
        <v>603934.4</v>
      </c>
      <c r="E60" s="36">
        <f t="shared" si="22"/>
        <v>142524</v>
      </c>
      <c r="F60" s="36">
        <f t="shared" si="22"/>
        <v>569648.05</v>
      </c>
      <c r="G60" s="36">
        <f t="shared" si="22"/>
        <v>713407.24</v>
      </c>
      <c r="H60" s="36">
        <f t="shared" si="22"/>
        <v>710145.95</v>
      </c>
      <c r="I60" s="36">
        <f t="shared" si="22"/>
        <v>701587.48</v>
      </c>
      <c r="J60" s="36">
        <f t="shared" si="22"/>
        <v>552270.68</v>
      </c>
      <c r="K60" s="36">
        <f t="shared" si="22"/>
        <v>646627.02</v>
      </c>
      <c r="L60" s="36">
        <f t="shared" si="22"/>
        <v>311738.34</v>
      </c>
      <c r="M60" s="36">
        <f t="shared" si="22"/>
        <v>177453.41</v>
      </c>
      <c r="N60" s="29">
        <f>SUM(N61:N74)</f>
        <v>6611332.57</v>
      </c>
    </row>
    <row r="61" spans="1:15" ht="18.75" customHeight="1">
      <c r="A61" s="17" t="s">
        <v>75</v>
      </c>
      <c r="B61" s="36">
        <v>175731.08</v>
      </c>
      <c r="C61" s="36">
        <v>174195.82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349926.9</v>
      </c>
      <c r="O61"/>
    </row>
    <row r="62" spans="1:15" ht="18.75" customHeight="1">
      <c r="A62" s="17" t="s">
        <v>76</v>
      </c>
      <c r="B62" s="36">
        <v>708451.44</v>
      </c>
      <c r="C62" s="36">
        <v>423617.66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1132069.0999999999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603934.4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603934.4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142524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142524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569648.05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569648.05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713407.24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713407.24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531486.36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531486.36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178659.59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178659.59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701587.48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701587.48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552270.68</v>
      </c>
      <c r="K70" s="35">
        <v>0</v>
      </c>
      <c r="L70" s="35">
        <v>0</v>
      </c>
      <c r="M70" s="35">
        <v>0</v>
      </c>
      <c r="N70" s="29">
        <f t="shared" si="23"/>
        <v>552270.68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646627.02</v>
      </c>
      <c r="L71" s="35">
        <v>0</v>
      </c>
      <c r="M71" s="62"/>
      <c r="N71" s="26">
        <f t="shared" si="23"/>
        <v>646627.02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311738.34</v>
      </c>
      <c r="M72" s="35">
        <v>0</v>
      </c>
      <c r="N72" s="29">
        <f t="shared" si="23"/>
        <v>311738.34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177453.41</v>
      </c>
      <c r="N73" s="26">
        <f t="shared" si="23"/>
        <v>177453.41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2.2649136083966703</v>
      </c>
      <c r="C78" s="45">
        <v>2.2392552435476953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1.9794916323368623</v>
      </c>
      <c r="C79" s="45">
        <v>1.8669124736264997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1.815379542404069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2.5247303151738225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2.1201776816068394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1.6810704559735365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1.9802238462335993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1.9334426181374467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1.9205021579848502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2.163044456045063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2.068443744629116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2.4556368997573133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2.4057375133693903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2016-07-21T16:40:43Z</dcterms:modified>
  <cp:category/>
  <cp:version/>
  <cp:contentType/>
  <cp:contentStatus/>
</cp:coreProperties>
</file>