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<sst xmlns="http://schemas.openxmlformats.org/spreadsheetml/2006/main" count="105" uniqueCount="103">
  <si>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</si>
  <si>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</si>
  <si>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</si>
  <si>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</si>
  <si>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</si>
  <si>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</si>
  <si>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</si>
  <si>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</si>
  <si>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</si>
  <si>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</si>
  <si>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</si>
  <si>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</si>
  <si>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</si>
  <si>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</si>
  <si>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</si>
  <si>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</si>
  <si>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</si>
  <si>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</si>
  <si>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</si>
  <si>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</si>
  <si>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</si>
  <si>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</si>
  <si>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</si>
  <si>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</si>
  <si>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</si>
  <si>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</si>
  <si>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</si>
  <si>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</si>
  <si>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</si>
  <si>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</si>
  <si>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</si>
  <si>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</si>
  <si>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</si>
  <si>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</si>
  <si>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</si>
  <si>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</si>
  <si>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</si>
  <si>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</si>
  <si>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</si>
  <si>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</si>
  <si>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</si>
  <si>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</si>
  <si>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</si>
  <si>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</si>
  <si>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</si>
  <si>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</si>
  <si>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</si>
  <si>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</si>
  <si>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</si>
  <si>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</si>
  <si>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</si>
  <si>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</si>
  <si>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</si>
  <si>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</si>
  <si>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</si>
  <si>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</si>
  <si>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</si>
  <si>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</si>
  <si>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</si>
  <si>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</si>
  <si>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</si>
  <si>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</si>
  <si>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</si>
  <si>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</si>
  <si>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</si>
  <si>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</si>
  <si>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</si>
  <si>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</si>
  <si>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</si>
  <si>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</si>
  <si>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</si>
  <si>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</si>
  <si>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</si>
  <si>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</si>
  <si>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</si>
  <si>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</si>
  <si>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</si>
  <si>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</si>
  <si>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</si>
  <si>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</si>
  <si>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</si>
  <si>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</si>
  <si>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</si>
  <si>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</si>
  <si>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</si>
  <si>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</si>
  <si>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</si>
  <si>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</si>
  <si>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</si>
  <si>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</si>
  <si>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</si>
  <si>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</si>
  <si>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</si>
  <si>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</si>
  <si>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</si>
  <si>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</si>
  <si>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</si>
  <si>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</si>
  <si>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</si>
  <si>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</si>
  <si>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</si>
  <si>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</si>
  <si>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13/07/16 - VENCIMENTO 20/07/16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</si>
</sst>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469940</v>
      </c>
      <c r="C7" s="10">
        <f>C8+C20+C24</f>
        <v>344370</v>
      </c>
      <c r="D7" s="10">
        <f>D8+D20+D24</f>
        <v>359191</v>
      </c>
      <c r="E7" s="10">
        <f>E8+E20+E24</f>
        <v>60056</v>
      </c>
      <c r="F7" s="10">
        <f aca="true" t="shared" si="0" ref="F7:M7">F8+F20+F24</f>
        <v>290868</v>
      </c>
      <c r="G7" s="10">
        <f t="shared" si="0"/>
        <v>475048</v>
      </c>
      <c r="H7" s="10">
        <f t="shared" si="0"/>
        <v>393568</v>
      </c>
      <c r="I7" s="10">
        <f t="shared" si="0"/>
        <v>392028</v>
      </c>
      <c r="J7" s="10">
        <f t="shared" si="0"/>
        <v>285934</v>
      </c>
      <c r="K7" s="10">
        <f t="shared" si="0"/>
        <v>335513</v>
      </c>
      <c r="L7" s="10">
        <f t="shared" si="0"/>
        <v>139537</v>
      </c>
      <c r="M7" s="10">
        <f t="shared" si="0"/>
        <v>82708</v>
      </c>
      <c r="N7" s="10">
        <f>+N8+N20+N24</f>
        <v>3628761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217492</v>
      </c>
      <c r="C8" s="12">
        <f>+C9+C12+C16</f>
        <v>171583</v>
      </c>
      <c r="D8" s="12">
        <f>+D9+D12+D16</f>
        <v>194993</v>
      </c>
      <c r="E8" s="12">
        <f>+E9+E12+E16</f>
        <v>30057</v>
      </c>
      <c r="F8" s="12">
        <f aca="true" t="shared" si="1" ref="F8:M8">+F9+F12+F16</f>
        <v>145087</v>
      </c>
      <c r="G8" s="12">
        <f t="shared" si="1"/>
        <v>244767</v>
      </c>
      <c r="H8" s="12">
        <f t="shared" si="1"/>
        <v>197296</v>
      </c>
      <c r="I8" s="12">
        <f t="shared" si="1"/>
        <v>201049</v>
      </c>
      <c r="J8" s="12">
        <f t="shared" si="1"/>
        <v>146726</v>
      </c>
      <c r="K8" s="12">
        <f t="shared" si="1"/>
        <v>163199</v>
      </c>
      <c r="L8" s="12">
        <f t="shared" si="1"/>
        <v>75738</v>
      </c>
      <c r="M8" s="12">
        <f t="shared" si="1"/>
        <v>46826</v>
      </c>
      <c r="N8" s="12">
        <f>SUM(B8:M8)</f>
        <v>1834813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17723</v>
      </c>
      <c r="C9" s="14">
        <v>18046</v>
      </c>
      <c r="D9" s="14">
        <v>12282</v>
      </c>
      <c r="E9" s="14">
        <v>1956</v>
      </c>
      <c r="F9" s="14">
        <v>10293</v>
      </c>
      <c r="G9" s="14">
        <v>20103</v>
      </c>
      <c r="H9" s="14">
        <v>22155</v>
      </c>
      <c r="I9" s="14">
        <v>11381</v>
      </c>
      <c r="J9" s="14">
        <v>15418</v>
      </c>
      <c r="K9" s="14">
        <v>11879</v>
      </c>
      <c r="L9" s="14">
        <v>8054</v>
      </c>
      <c r="M9" s="14">
        <v>5251</v>
      </c>
      <c r="N9" s="12">
        <f aca="true" t="shared" si="2" ref="N9:N19">SUM(B9:M9)</f>
        <v>154541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17723</v>
      </c>
      <c r="C10" s="14">
        <f>+C9-C11</f>
        <v>18046</v>
      </c>
      <c r="D10" s="14">
        <f>+D9-D11</f>
        <v>12282</v>
      </c>
      <c r="E10" s="14">
        <f>+E9-E11</f>
        <v>1956</v>
      </c>
      <c r="F10" s="14">
        <f aca="true" t="shared" si="3" ref="F10:M10">+F9-F11</f>
        <v>10293</v>
      </c>
      <c r="G10" s="14">
        <f t="shared" si="3"/>
        <v>20103</v>
      </c>
      <c r="H10" s="14">
        <f t="shared" si="3"/>
        <v>22155</v>
      </c>
      <c r="I10" s="14">
        <f t="shared" si="3"/>
        <v>11381</v>
      </c>
      <c r="J10" s="14">
        <f t="shared" si="3"/>
        <v>15418</v>
      </c>
      <c r="K10" s="14">
        <f t="shared" si="3"/>
        <v>11879</v>
      </c>
      <c r="L10" s="14">
        <f t="shared" si="3"/>
        <v>8054</v>
      </c>
      <c r="M10" s="14">
        <f t="shared" si="3"/>
        <v>5251</v>
      </c>
      <c r="N10" s="12">
        <f t="shared" si="2"/>
        <v>154541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174924</v>
      </c>
      <c r="C12" s="14">
        <f>C13+C14+C15</f>
        <v>136483</v>
      </c>
      <c r="D12" s="14">
        <f>D13+D14+D15</f>
        <v>162566</v>
      </c>
      <c r="E12" s="14">
        <f>E13+E14+E15</f>
        <v>25054</v>
      </c>
      <c r="F12" s="14">
        <f aca="true" t="shared" si="4" ref="F12:M12">F13+F14+F15</f>
        <v>118913</v>
      </c>
      <c r="G12" s="14">
        <f t="shared" si="4"/>
        <v>198057</v>
      </c>
      <c r="H12" s="14">
        <f t="shared" si="4"/>
        <v>154519</v>
      </c>
      <c r="I12" s="14">
        <f t="shared" si="4"/>
        <v>167029</v>
      </c>
      <c r="J12" s="14">
        <f t="shared" si="4"/>
        <v>115754</v>
      </c>
      <c r="K12" s="14">
        <f t="shared" si="4"/>
        <v>131250</v>
      </c>
      <c r="L12" s="14">
        <f t="shared" si="4"/>
        <v>60265</v>
      </c>
      <c r="M12" s="14">
        <f t="shared" si="4"/>
        <v>37693</v>
      </c>
      <c r="N12" s="12">
        <f t="shared" si="2"/>
        <v>1482507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83955</v>
      </c>
      <c r="C13" s="14">
        <v>68646</v>
      </c>
      <c r="D13" s="14">
        <v>77645</v>
      </c>
      <c r="E13" s="14">
        <v>12509</v>
      </c>
      <c r="F13" s="14">
        <v>57299</v>
      </c>
      <c r="G13" s="14">
        <v>97643</v>
      </c>
      <c r="H13" s="14">
        <v>80368</v>
      </c>
      <c r="I13" s="14">
        <v>83898</v>
      </c>
      <c r="J13" s="14">
        <v>56563</v>
      </c>
      <c r="K13" s="14">
        <v>63637</v>
      </c>
      <c r="L13" s="14">
        <v>29159</v>
      </c>
      <c r="M13" s="14">
        <v>17605</v>
      </c>
      <c r="N13" s="12">
        <f t="shared" si="2"/>
        <v>728927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88152</v>
      </c>
      <c r="C14" s="14">
        <v>64729</v>
      </c>
      <c r="D14" s="14">
        <v>82839</v>
      </c>
      <c r="E14" s="14">
        <v>12051</v>
      </c>
      <c r="F14" s="14">
        <v>59413</v>
      </c>
      <c r="G14" s="14">
        <v>95504</v>
      </c>
      <c r="H14" s="14">
        <v>71125</v>
      </c>
      <c r="I14" s="14">
        <v>81366</v>
      </c>
      <c r="J14" s="14">
        <v>57102</v>
      </c>
      <c r="K14" s="14">
        <v>65793</v>
      </c>
      <c r="L14" s="14">
        <v>30093</v>
      </c>
      <c r="M14" s="14">
        <v>19560</v>
      </c>
      <c r="N14" s="12">
        <f t="shared" si="2"/>
        <v>727727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2817</v>
      </c>
      <c r="C15" s="14">
        <v>3108</v>
      </c>
      <c r="D15" s="14">
        <v>2082</v>
      </c>
      <c r="E15" s="14">
        <v>494</v>
      </c>
      <c r="F15" s="14">
        <v>2201</v>
      </c>
      <c r="G15" s="14">
        <v>4910</v>
      </c>
      <c r="H15" s="14">
        <v>3026</v>
      </c>
      <c r="I15" s="14">
        <v>1765</v>
      </c>
      <c r="J15" s="14">
        <v>2089</v>
      </c>
      <c r="K15" s="14">
        <v>1820</v>
      </c>
      <c r="L15" s="14">
        <v>1013</v>
      </c>
      <c r="M15" s="14">
        <v>528</v>
      </c>
      <c r="N15" s="12">
        <f t="shared" si="2"/>
        <v>25853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24845</v>
      </c>
      <c r="C16" s="14">
        <f>C17+C18+C19</f>
        <v>17054</v>
      </c>
      <c r="D16" s="14">
        <f>D17+D18+D19</f>
        <v>20145</v>
      </c>
      <c r="E16" s="14">
        <f>E17+E18+E19</f>
        <v>3047</v>
      </c>
      <c r="F16" s="14">
        <f aca="true" t="shared" si="5" ref="F16:M16">F17+F18+F19</f>
        <v>15881</v>
      </c>
      <c r="G16" s="14">
        <f t="shared" si="5"/>
        <v>26607</v>
      </c>
      <c r="H16" s="14">
        <f t="shared" si="5"/>
        <v>20622</v>
      </c>
      <c r="I16" s="14">
        <f t="shared" si="5"/>
        <v>22639</v>
      </c>
      <c r="J16" s="14">
        <f t="shared" si="5"/>
        <v>15554</v>
      </c>
      <c r="K16" s="14">
        <f t="shared" si="5"/>
        <v>20070</v>
      </c>
      <c r="L16" s="14">
        <f t="shared" si="5"/>
        <v>7419</v>
      </c>
      <c r="M16" s="14">
        <f t="shared" si="5"/>
        <v>3882</v>
      </c>
      <c r="N16" s="12">
        <f t="shared" si="2"/>
        <v>197765</v>
      </c>
    </row>
    <row r="17" spans="1:25" ht="18.75" customHeight="1">
      <c r="A17" s="15" t="s">
        <v>16</v>
      </c>
      <c r="B17" s="14">
        <v>14912</v>
      </c>
      <c r="C17" s="14">
        <v>11441</v>
      </c>
      <c r="D17" s="14">
        <v>11053</v>
      </c>
      <c r="E17" s="14">
        <v>1875</v>
      </c>
      <c r="F17" s="14">
        <v>9906</v>
      </c>
      <c r="G17" s="14">
        <v>16504</v>
      </c>
      <c r="H17" s="14">
        <v>12938</v>
      </c>
      <c r="I17" s="14">
        <v>14104</v>
      </c>
      <c r="J17" s="14">
        <v>9599</v>
      </c>
      <c r="K17" s="14">
        <v>12101</v>
      </c>
      <c r="L17" s="14">
        <v>4584</v>
      </c>
      <c r="M17" s="14">
        <v>2337</v>
      </c>
      <c r="N17" s="12">
        <f t="shared" si="2"/>
        <v>121354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9311</v>
      </c>
      <c r="C18" s="14">
        <v>5083</v>
      </c>
      <c r="D18" s="14">
        <v>8708</v>
      </c>
      <c r="E18" s="14">
        <v>1102</v>
      </c>
      <c r="F18" s="14">
        <v>5587</v>
      </c>
      <c r="G18" s="14">
        <v>9259</v>
      </c>
      <c r="H18" s="14">
        <v>7111</v>
      </c>
      <c r="I18" s="14">
        <v>8196</v>
      </c>
      <c r="J18" s="14">
        <v>5616</v>
      </c>
      <c r="K18" s="14">
        <v>7712</v>
      </c>
      <c r="L18" s="14">
        <v>2681</v>
      </c>
      <c r="M18" s="14">
        <v>1477</v>
      </c>
      <c r="N18" s="12">
        <f t="shared" si="2"/>
        <v>71843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622</v>
      </c>
      <c r="C19" s="14">
        <v>530</v>
      </c>
      <c r="D19" s="14">
        <v>384</v>
      </c>
      <c r="E19" s="14">
        <v>70</v>
      </c>
      <c r="F19" s="14">
        <v>388</v>
      </c>
      <c r="G19" s="14">
        <v>844</v>
      </c>
      <c r="H19" s="14">
        <v>573</v>
      </c>
      <c r="I19" s="14">
        <v>339</v>
      </c>
      <c r="J19" s="14">
        <v>339</v>
      </c>
      <c r="K19" s="14">
        <v>257</v>
      </c>
      <c r="L19" s="14">
        <v>154</v>
      </c>
      <c r="M19" s="14">
        <v>68</v>
      </c>
      <c r="N19" s="12">
        <f t="shared" si="2"/>
        <v>4568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129908</v>
      </c>
      <c r="C20" s="18">
        <f>C21+C22+C23</f>
        <v>81170</v>
      </c>
      <c r="D20" s="18">
        <f>D21+D22+D23</f>
        <v>75933</v>
      </c>
      <c r="E20" s="18">
        <f>E21+E22+E23</f>
        <v>12373</v>
      </c>
      <c r="F20" s="18">
        <f aca="true" t="shared" si="6" ref="F20:M20">F21+F22+F23</f>
        <v>62811</v>
      </c>
      <c r="G20" s="18">
        <f t="shared" si="6"/>
        <v>102892</v>
      </c>
      <c r="H20" s="18">
        <f t="shared" si="6"/>
        <v>99771</v>
      </c>
      <c r="I20" s="18">
        <f t="shared" si="6"/>
        <v>103303</v>
      </c>
      <c r="J20" s="18">
        <f t="shared" si="6"/>
        <v>70207</v>
      </c>
      <c r="K20" s="18">
        <f t="shared" si="6"/>
        <v>101890</v>
      </c>
      <c r="L20" s="18">
        <f t="shared" si="6"/>
        <v>40257</v>
      </c>
      <c r="M20" s="18">
        <f t="shared" si="6"/>
        <v>22744</v>
      </c>
      <c r="N20" s="12">
        <f aca="true" t="shared" si="7" ref="N20:N26">SUM(B20:M20)</f>
        <v>903259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67188</v>
      </c>
      <c r="C21" s="14">
        <v>45685</v>
      </c>
      <c r="D21" s="14">
        <v>40703</v>
      </c>
      <c r="E21" s="14">
        <v>7011</v>
      </c>
      <c r="F21" s="14">
        <v>33881</v>
      </c>
      <c r="G21" s="14">
        <v>57456</v>
      </c>
      <c r="H21" s="14">
        <v>57243</v>
      </c>
      <c r="I21" s="14">
        <v>57107</v>
      </c>
      <c r="J21" s="14">
        <v>38401</v>
      </c>
      <c r="K21" s="14">
        <v>54163</v>
      </c>
      <c r="L21" s="14">
        <v>21398</v>
      </c>
      <c r="M21" s="14">
        <v>11719</v>
      </c>
      <c r="N21" s="12">
        <f t="shared" si="7"/>
        <v>491955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61010</v>
      </c>
      <c r="C22" s="14">
        <v>34074</v>
      </c>
      <c r="D22" s="14">
        <v>34412</v>
      </c>
      <c r="E22" s="14">
        <v>5154</v>
      </c>
      <c r="F22" s="14">
        <v>28067</v>
      </c>
      <c r="G22" s="14">
        <v>43591</v>
      </c>
      <c r="H22" s="14">
        <v>41169</v>
      </c>
      <c r="I22" s="14">
        <v>45257</v>
      </c>
      <c r="J22" s="14">
        <v>30796</v>
      </c>
      <c r="K22" s="14">
        <v>46602</v>
      </c>
      <c r="L22" s="14">
        <v>18331</v>
      </c>
      <c r="M22" s="14">
        <v>10757</v>
      </c>
      <c r="N22" s="12">
        <f t="shared" si="7"/>
        <v>399220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1710</v>
      </c>
      <c r="C23" s="14">
        <v>1411</v>
      </c>
      <c r="D23" s="14">
        <v>818</v>
      </c>
      <c r="E23" s="14">
        <v>208</v>
      </c>
      <c r="F23" s="14">
        <v>863</v>
      </c>
      <c r="G23" s="14">
        <v>1845</v>
      </c>
      <c r="H23" s="14">
        <v>1359</v>
      </c>
      <c r="I23" s="14">
        <v>939</v>
      </c>
      <c r="J23" s="14">
        <v>1010</v>
      </c>
      <c r="K23" s="14">
        <v>1125</v>
      </c>
      <c r="L23" s="14">
        <v>528</v>
      </c>
      <c r="M23" s="14">
        <v>268</v>
      </c>
      <c r="N23" s="12">
        <f t="shared" si="7"/>
        <v>12084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122540</v>
      </c>
      <c r="C24" s="14">
        <f>C25+C26</f>
        <v>91617</v>
      </c>
      <c r="D24" s="14">
        <f>D25+D26</f>
        <v>88265</v>
      </c>
      <c r="E24" s="14">
        <f>E25+E26</f>
        <v>17626</v>
      </c>
      <c r="F24" s="14">
        <f aca="true" t="shared" si="8" ref="F24:M24">F25+F26</f>
        <v>82970</v>
      </c>
      <c r="G24" s="14">
        <f t="shared" si="8"/>
        <v>127389</v>
      </c>
      <c r="H24" s="14">
        <f t="shared" si="8"/>
        <v>96501</v>
      </c>
      <c r="I24" s="14">
        <f t="shared" si="8"/>
        <v>87676</v>
      </c>
      <c r="J24" s="14">
        <f t="shared" si="8"/>
        <v>69001</v>
      </c>
      <c r="K24" s="14">
        <f t="shared" si="8"/>
        <v>70424</v>
      </c>
      <c r="L24" s="14">
        <f t="shared" si="8"/>
        <v>23542</v>
      </c>
      <c r="M24" s="14">
        <f t="shared" si="8"/>
        <v>13138</v>
      </c>
      <c r="N24" s="12">
        <f t="shared" si="7"/>
        <v>890689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73990</v>
      </c>
      <c r="C25" s="14">
        <v>61393</v>
      </c>
      <c r="D25" s="14">
        <v>56280</v>
      </c>
      <c r="E25" s="14">
        <v>12009</v>
      </c>
      <c r="F25" s="14">
        <v>54032</v>
      </c>
      <c r="G25" s="14">
        <v>84470</v>
      </c>
      <c r="H25" s="14">
        <v>66738</v>
      </c>
      <c r="I25" s="14">
        <v>53114</v>
      </c>
      <c r="J25" s="14">
        <v>45893</v>
      </c>
      <c r="K25" s="14">
        <v>43098</v>
      </c>
      <c r="L25" s="14">
        <v>14584</v>
      </c>
      <c r="M25" s="14">
        <v>7725</v>
      </c>
      <c r="N25" s="12">
        <f t="shared" si="7"/>
        <v>573326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48550</v>
      </c>
      <c r="C26" s="14">
        <v>30224</v>
      </c>
      <c r="D26" s="14">
        <v>31985</v>
      </c>
      <c r="E26" s="14">
        <v>5617</v>
      </c>
      <c r="F26" s="14">
        <v>28938</v>
      </c>
      <c r="G26" s="14">
        <v>42919</v>
      </c>
      <c r="H26" s="14">
        <v>29763</v>
      </c>
      <c r="I26" s="14">
        <v>34562</v>
      </c>
      <c r="J26" s="14">
        <v>23108</v>
      </c>
      <c r="K26" s="14">
        <v>27326</v>
      </c>
      <c r="L26" s="14">
        <v>8958</v>
      </c>
      <c r="M26" s="14">
        <v>5413</v>
      </c>
      <c r="N26" s="12">
        <f t="shared" si="7"/>
        <v>317363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953948.2658723999</v>
      </c>
      <c r="C36" s="61">
        <f aca="true" t="shared" si="11" ref="C36:M36">C37+C38+C39+C40</f>
        <v>675514.848</v>
      </c>
      <c r="D36" s="61">
        <f t="shared" si="11"/>
        <v>661675.59470955</v>
      </c>
      <c r="E36" s="61">
        <f t="shared" si="11"/>
        <v>151616.15783039998</v>
      </c>
      <c r="F36" s="61">
        <f t="shared" si="11"/>
        <v>616661.3677994</v>
      </c>
      <c r="G36" s="61">
        <f t="shared" si="11"/>
        <v>798557.5792000002</v>
      </c>
      <c r="H36" s="61">
        <f t="shared" si="11"/>
        <v>774645.0512</v>
      </c>
      <c r="I36" s="61">
        <f t="shared" si="11"/>
        <v>752853.6151303999</v>
      </c>
      <c r="J36" s="61">
        <f t="shared" si="11"/>
        <v>618459.1445362001</v>
      </c>
      <c r="K36" s="61">
        <f t="shared" si="11"/>
        <v>693977.0229268799</v>
      </c>
      <c r="L36" s="61">
        <f t="shared" si="11"/>
        <v>342652.81614790997</v>
      </c>
      <c r="M36" s="61">
        <f t="shared" si="11"/>
        <v>198968.34274048</v>
      </c>
      <c r="N36" s="61">
        <f>N37+N38+N39+N40</f>
        <v>7239529.80609362</v>
      </c>
    </row>
    <row r="37" spans="1:14" ht="18.75" customHeight="1">
      <c r="A37" s="58" t="s">
        <v>55</v>
      </c>
      <c r="B37" s="55">
        <f aca="true" t="shared" si="12" ref="B37:M37">B29*B7</f>
        <v>953602.2479999999</v>
      </c>
      <c r="C37" s="55">
        <f t="shared" si="12"/>
        <v>675102.948</v>
      </c>
      <c r="D37" s="55">
        <f t="shared" si="12"/>
        <v>651859.8268</v>
      </c>
      <c r="E37" s="55">
        <f t="shared" si="12"/>
        <v>151347.1256</v>
      </c>
      <c r="F37" s="55">
        <f t="shared" si="12"/>
        <v>616349.292</v>
      </c>
      <c r="G37" s="55">
        <f t="shared" si="12"/>
        <v>798318.1640000001</v>
      </c>
      <c r="H37" s="55">
        <f t="shared" si="12"/>
        <v>773951.472</v>
      </c>
      <c r="I37" s="55">
        <f t="shared" si="12"/>
        <v>752536.9488</v>
      </c>
      <c r="J37" s="55">
        <f t="shared" si="12"/>
        <v>618160.7146000001</v>
      </c>
      <c r="K37" s="55">
        <f t="shared" si="12"/>
        <v>693471.8197</v>
      </c>
      <c r="L37" s="55">
        <f t="shared" si="12"/>
        <v>342409.8443</v>
      </c>
      <c r="M37" s="55">
        <f t="shared" si="12"/>
        <v>198854.8444</v>
      </c>
      <c r="N37" s="57">
        <f>SUM(B37:M37)</f>
        <v>7225965.2482</v>
      </c>
    </row>
    <row r="38" spans="1:14" ht="18.75" customHeight="1">
      <c r="A38" s="58" t="s">
        <v>56</v>
      </c>
      <c r="B38" s="55">
        <f aca="true" t="shared" si="13" ref="B38:M38">B30*B7</f>
        <v>-2911.0621276</v>
      </c>
      <c r="C38" s="55">
        <f t="shared" si="13"/>
        <v>-2066.2200000000003</v>
      </c>
      <c r="D38" s="55">
        <f t="shared" si="13"/>
        <v>-1993.49209045</v>
      </c>
      <c r="E38" s="55">
        <f t="shared" si="13"/>
        <v>-377.2477696</v>
      </c>
      <c r="F38" s="55">
        <f t="shared" si="13"/>
        <v>-1849.3242006</v>
      </c>
      <c r="G38" s="55">
        <f t="shared" si="13"/>
        <v>-2422.7448000000004</v>
      </c>
      <c r="H38" s="55">
        <f t="shared" si="13"/>
        <v>-2203.9808</v>
      </c>
      <c r="I38" s="55">
        <f t="shared" si="13"/>
        <v>-2229.9336696</v>
      </c>
      <c r="J38" s="55">
        <f t="shared" si="13"/>
        <v>-1820.1700638</v>
      </c>
      <c r="K38" s="55">
        <f t="shared" si="13"/>
        <v>-2097.03677312</v>
      </c>
      <c r="L38" s="55">
        <f t="shared" si="13"/>
        <v>-1028.18815209</v>
      </c>
      <c r="M38" s="55">
        <f t="shared" si="13"/>
        <v>-605.54165952</v>
      </c>
      <c r="N38" s="25">
        <f>SUM(B38:M38)</f>
        <v>-21604.94210638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-67557.12</v>
      </c>
      <c r="C42" s="25">
        <f aca="true" t="shared" si="15" ref="C42:M42">+C43+C46+C54+C55</f>
        <v>-68694.64</v>
      </c>
      <c r="D42" s="25">
        <f t="shared" si="15"/>
        <v>-46770.04</v>
      </c>
      <c r="E42" s="25">
        <f t="shared" si="15"/>
        <v>-7475.6</v>
      </c>
      <c r="F42" s="25">
        <f t="shared" si="15"/>
        <v>-39134.8</v>
      </c>
      <c r="G42" s="25">
        <f t="shared" si="15"/>
        <v>-76447.04</v>
      </c>
      <c r="H42" s="25">
        <f t="shared" si="15"/>
        <v>-84189</v>
      </c>
      <c r="I42" s="25">
        <f t="shared" si="15"/>
        <v>-43350.520000000004</v>
      </c>
      <c r="J42" s="25">
        <f t="shared" si="15"/>
        <v>-58793.840000000004</v>
      </c>
      <c r="K42" s="25">
        <f t="shared" si="15"/>
        <v>-45238.64</v>
      </c>
      <c r="L42" s="25">
        <f t="shared" si="15"/>
        <v>-30690.8</v>
      </c>
      <c r="M42" s="25">
        <f t="shared" si="15"/>
        <v>-19996.6</v>
      </c>
      <c r="N42" s="25">
        <f>+N43+N46+N54+N55</f>
        <v>-588338.64</v>
      </c>
    </row>
    <row r="43" spans="1:14" ht="18.75" customHeight="1">
      <c r="A43" s="17" t="s">
        <v>60</v>
      </c>
      <c r="B43" s="26">
        <f>B44+B45</f>
        <v>-67347.4</v>
      </c>
      <c r="C43" s="26">
        <f>C44+C45</f>
        <v>-68574.8</v>
      </c>
      <c r="D43" s="26">
        <f>D44+D45</f>
        <v>-46671.6</v>
      </c>
      <c r="E43" s="26">
        <f>E44+E45</f>
        <v>-7432.8</v>
      </c>
      <c r="F43" s="26">
        <f aca="true" t="shared" si="16" ref="F43:M43">F44+F45</f>
        <v>-39113.4</v>
      </c>
      <c r="G43" s="26">
        <f t="shared" si="16"/>
        <v>-76391.4</v>
      </c>
      <c r="H43" s="26">
        <f t="shared" si="16"/>
        <v>-84189</v>
      </c>
      <c r="I43" s="26">
        <f t="shared" si="16"/>
        <v>-43247.8</v>
      </c>
      <c r="J43" s="26">
        <f t="shared" si="16"/>
        <v>-58588.4</v>
      </c>
      <c r="K43" s="26">
        <f t="shared" si="16"/>
        <v>-45140.2</v>
      </c>
      <c r="L43" s="26">
        <f t="shared" si="16"/>
        <v>-30605.2</v>
      </c>
      <c r="M43" s="26">
        <f t="shared" si="16"/>
        <v>-19953.8</v>
      </c>
      <c r="N43" s="25">
        <f aca="true" t="shared" si="17" ref="N43:N55">SUM(B43:M43)</f>
        <v>-587255.8</v>
      </c>
    </row>
    <row r="44" spans="1:25" ht="18.75" customHeight="1">
      <c r="A44" s="13" t="s">
        <v>61</v>
      </c>
      <c r="B44" s="20">
        <f>ROUND(-B9*$D$3,2)</f>
        <v>-67347.4</v>
      </c>
      <c r="C44" s="20">
        <f>ROUND(-C9*$D$3,2)</f>
        <v>-68574.8</v>
      </c>
      <c r="D44" s="20">
        <f>ROUND(-D9*$D$3,2)</f>
        <v>-46671.6</v>
      </c>
      <c r="E44" s="20">
        <f>ROUND(-E9*$D$3,2)</f>
        <v>-7432.8</v>
      </c>
      <c r="F44" s="20">
        <f aca="true" t="shared" si="18" ref="F44:M44">ROUND(-F9*$D$3,2)</f>
        <v>-39113.4</v>
      </c>
      <c r="G44" s="20">
        <f t="shared" si="18"/>
        <v>-76391.4</v>
      </c>
      <c r="H44" s="20">
        <f t="shared" si="18"/>
        <v>-84189</v>
      </c>
      <c r="I44" s="20">
        <f t="shared" si="18"/>
        <v>-43247.8</v>
      </c>
      <c r="J44" s="20">
        <f t="shared" si="18"/>
        <v>-58588.4</v>
      </c>
      <c r="K44" s="20">
        <f t="shared" si="18"/>
        <v>-45140.2</v>
      </c>
      <c r="L44" s="20">
        <f t="shared" si="18"/>
        <v>-30605.2</v>
      </c>
      <c r="M44" s="20">
        <f t="shared" si="18"/>
        <v>-19953.8</v>
      </c>
      <c r="N44" s="47">
        <f t="shared" si="17"/>
        <v>-587255.8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886391.1458723999</v>
      </c>
      <c r="C57" s="29">
        <f t="shared" si="21"/>
        <v>606820.208</v>
      </c>
      <c r="D57" s="29">
        <f t="shared" si="21"/>
        <v>614905.55470955</v>
      </c>
      <c r="E57" s="29">
        <f t="shared" si="21"/>
        <v>144140.55783039998</v>
      </c>
      <c r="F57" s="29">
        <f t="shared" si="21"/>
        <v>577526.5677994</v>
      </c>
      <c r="G57" s="29">
        <f t="shared" si="21"/>
        <v>722110.5392000001</v>
      </c>
      <c r="H57" s="29">
        <f t="shared" si="21"/>
        <v>690456.0512</v>
      </c>
      <c r="I57" s="29">
        <f t="shared" si="21"/>
        <v>709503.0951303999</v>
      </c>
      <c r="J57" s="29">
        <f t="shared" si="21"/>
        <v>559665.3045362001</v>
      </c>
      <c r="K57" s="29">
        <f t="shared" si="21"/>
        <v>648738.3829268799</v>
      </c>
      <c r="L57" s="29">
        <f t="shared" si="21"/>
        <v>311962.01614791</v>
      </c>
      <c r="M57" s="29">
        <f t="shared" si="21"/>
        <v>178971.74274048</v>
      </c>
      <c r="N57" s="29">
        <f>SUM(B57:M57)</f>
        <v>6651191.16609362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886391.1499999999</v>
      </c>
      <c r="C60" s="36">
        <f aca="true" t="shared" si="22" ref="C60:M60">SUM(C61:C74)</f>
        <v>606820.21</v>
      </c>
      <c r="D60" s="36">
        <f t="shared" si="22"/>
        <v>614905.56</v>
      </c>
      <c r="E60" s="36">
        <f t="shared" si="22"/>
        <v>144140.56</v>
      </c>
      <c r="F60" s="36">
        <f t="shared" si="22"/>
        <v>577526.57</v>
      </c>
      <c r="G60" s="36">
        <f t="shared" si="22"/>
        <v>722110.54</v>
      </c>
      <c r="H60" s="36">
        <f t="shared" si="22"/>
        <v>690456.05</v>
      </c>
      <c r="I60" s="36">
        <f t="shared" si="22"/>
        <v>709503.1</v>
      </c>
      <c r="J60" s="36">
        <f t="shared" si="22"/>
        <v>559665.3</v>
      </c>
      <c r="K60" s="36">
        <f t="shared" si="22"/>
        <v>648738.38</v>
      </c>
      <c r="L60" s="36">
        <f t="shared" si="22"/>
        <v>311962.01</v>
      </c>
      <c r="M60" s="36">
        <f t="shared" si="22"/>
        <v>178971.74</v>
      </c>
      <c r="N60" s="29">
        <f>SUM(N61:N74)</f>
        <v>6651191.169999999</v>
      </c>
    </row>
    <row r="61" spans="1:15" ht="18.75" customHeight="1">
      <c r="A61" s="17" t="s">
        <v>75</v>
      </c>
      <c r="B61" s="36">
        <v>174779.21</v>
      </c>
      <c r="C61" s="36">
        <v>178064.99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352844.19999999995</v>
      </c>
      <c r="O61"/>
    </row>
    <row r="62" spans="1:15" ht="18.75" customHeight="1">
      <c r="A62" s="17" t="s">
        <v>76</v>
      </c>
      <c r="B62" s="36">
        <v>711611.94</v>
      </c>
      <c r="C62" s="36">
        <v>428755.22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1140367.16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614905.56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614905.56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144140.56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144140.56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577526.57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577526.57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722110.54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722110.54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514511.23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514511.23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175944.82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175944.82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709503.1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709503.1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559665.3</v>
      </c>
      <c r="K70" s="35">
        <v>0</v>
      </c>
      <c r="L70" s="35">
        <v>0</v>
      </c>
      <c r="M70" s="35">
        <v>0</v>
      </c>
      <c r="N70" s="29">
        <f t="shared" si="23"/>
        <v>559665.3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648738.38</v>
      </c>
      <c r="L71" s="35">
        <v>0</v>
      </c>
      <c r="M71" s="62"/>
      <c r="N71" s="26">
        <f t="shared" si="23"/>
        <v>648738.38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311962.01</v>
      </c>
      <c r="M72" s="35">
        <v>0</v>
      </c>
      <c r="N72" s="29">
        <f t="shared" si="23"/>
        <v>311962.01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178971.74</v>
      </c>
      <c r="N73" s="26">
        <f t="shared" si="23"/>
        <v>178971.74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2.2676200155498325</v>
      </c>
      <c r="C78" s="45">
        <v>2.2367343964276407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1.9794616917425132</v>
      </c>
      <c r="C79" s="45">
        <v>1.8668176093262592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1.8152674613493935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2.5245796894631676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2.120072912109273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1.6810039810713868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1.9807232722942303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1.9335048708394713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1.9204077645739588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2.162943702169732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2.068405763493158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2.4556412718340654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2.4056722776573003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2016-07-21T16:36:53Z</dcterms:modified>
  <cp:category/>
  <cp:version/>
  <cp:contentType/>
  <cp:contentStatus/>
</cp:coreProperties>
</file>