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<sst xmlns="http://schemas.openxmlformats.org/spreadsheetml/2006/main" count="105" uniqueCount="103">
  <si>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</si>
  <si>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</si>
  <si>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</si>
  <si>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</si>
  <si>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</si>
  <si>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</si>
  <si>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</si>
  <si>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</si>
  <si>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</si>
  <si>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</si>
  <si>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</si>
  <si>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</si>
  <si>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</si>
  <si>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</si>
  <si>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</si>
  <si>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</si>
  <si>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</si>
  <si>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</si>
  <si>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</si>
  <si>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</si>
  <si>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</si>
  <si>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</si>
  <si>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</si>
  <si>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</si>
  <si>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</si>
  <si>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</si>
  <si>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</si>
  <si>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</si>
  <si>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</si>
  <si>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</si>
  <si>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</si>
  <si>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</si>
  <si>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</si>
  <si>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</si>
  <si>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</si>
  <si>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</si>
  <si>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</si>
  <si>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</si>
  <si>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</si>
  <si>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</si>
  <si>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</si>
  <si>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</si>
  <si>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</si>
  <si>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</si>
  <si>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</si>
  <si>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</si>
  <si>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</si>
  <si>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</si>
  <si>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</si>
  <si>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</si>
  <si>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</si>
  <si>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</si>
  <si>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</si>
  <si>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</si>
  <si>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</si>
  <si>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</si>
  <si>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</si>
  <si>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</si>
  <si>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</si>
  <si>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</si>
  <si>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</si>
  <si>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</si>
  <si>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</si>
  <si>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</si>
  <si>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</si>
  <si>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</si>
  <si>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</si>
  <si>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</si>
  <si>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</si>
  <si>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</si>
  <si>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</si>
  <si>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</si>
  <si>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</si>
  <si>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</si>
  <si>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</si>
  <si>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</si>
  <si>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</si>
  <si>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</si>
  <si>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</si>
  <si>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</si>
  <si>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</si>
  <si>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</si>
  <si>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</si>
  <si>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</si>
  <si>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</si>
  <si>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</si>
  <si>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</si>
  <si>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</si>
  <si>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</si>
  <si>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</si>
  <si>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</si>
  <si>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</si>
  <si>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</si>
  <si>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</si>
  <si>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</si>
  <si>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</si>
  <si>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</si>
  <si>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</si>
  <si>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</si>
  <si>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</si>
  <si>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</si>
  <si>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</si>
  <si>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11/07/16 - VENCIMENTO 18/07/16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</si>
</sst>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2" sqref="D92:D104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465578</v>
      </c>
      <c r="C7" s="10">
        <f>C8+C20+C24</f>
        <v>337527</v>
      </c>
      <c r="D7" s="10">
        <f>D8+D20+D24</f>
        <v>353617</v>
      </c>
      <c r="E7" s="10">
        <f>E8+E20+E24</f>
        <v>57954</v>
      </c>
      <c r="F7" s="10">
        <f aca="true" t="shared" si="0" ref="F7:M7">F8+F20+F24</f>
        <v>261821</v>
      </c>
      <c r="G7" s="10">
        <f t="shared" si="0"/>
        <v>466373</v>
      </c>
      <c r="H7" s="10">
        <f t="shared" si="0"/>
        <v>397358</v>
      </c>
      <c r="I7" s="10">
        <f t="shared" si="0"/>
        <v>382254</v>
      </c>
      <c r="J7" s="10">
        <f t="shared" si="0"/>
        <v>283967</v>
      </c>
      <c r="K7" s="10">
        <f t="shared" si="0"/>
        <v>333731</v>
      </c>
      <c r="L7" s="10">
        <f t="shared" si="0"/>
        <v>137126</v>
      </c>
      <c r="M7" s="10">
        <f t="shared" si="0"/>
        <v>82986</v>
      </c>
      <c r="N7" s="10">
        <f>+N8+N20+N24</f>
        <v>3560292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217328</v>
      </c>
      <c r="C8" s="12">
        <f>+C9+C12+C16</f>
        <v>168829</v>
      </c>
      <c r="D8" s="12">
        <f>+D9+D12+D16</f>
        <v>192627</v>
      </c>
      <c r="E8" s="12">
        <f>+E9+E12+E16</f>
        <v>28972</v>
      </c>
      <c r="F8" s="12">
        <f aca="true" t="shared" si="1" ref="F8:M8">+F9+F12+F16</f>
        <v>131232</v>
      </c>
      <c r="G8" s="12">
        <f t="shared" si="1"/>
        <v>240163</v>
      </c>
      <c r="H8" s="12">
        <f t="shared" si="1"/>
        <v>199790</v>
      </c>
      <c r="I8" s="12">
        <f t="shared" si="1"/>
        <v>196829</v>
      </c>
      <c r="J8" s="12">
        <f t="shared" si="1"/>
        <v>146657</v>
      </c>
      <c r="K8" s="12">
        <f t="shared" si="1"/>
        <v>163344</v>
      </c>
      <c r="L8" s="12">
        <f t="shared" si="1"/>
        <v>74819</v>
      </c>
      <c r="M8" s="12">
        <f t="shared" si="1"/>
        <v>47261</v>
      </c>
      <c r="N8" s="12">
        <f>SUM(B8:M8)</f>
        <v>1807851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21254</v>
      </c>
      <c r="C9" s="14">
        <v>21312</v>
      </c>
      <c r="D9" s="14">
        <v>15223</v>
      </c>
      <c r="E9" s="14">
        <v>2314</v>
      </c>
      <c r="F9" s="14">
        <v>11250</v>
      </c>
      <c r="G9" s="14">
        <v>23990</v>
      </c>
      <c r="H9" s="14">
        <v>25247</v>
      </c>
      <c r="I9" s="14">
        <v>14012</v>
      </c>
      <c r="J9" s="14">
        <v>18753</v>
      </c>
      <c r="K9" s="14">
        <v>14626</v>
      </c>
      <c r="L9" s="14">
        <v>9415</v>
      </c>
      <c r="M9" s="14">
        <v>6177</v>
      </c>
      <c r="N9" s="12">
        <f aca="true" t="shared" si="2" ref="N9:N19">SUM(B9:M9)</f>
        <v>183573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21254</v>
      </c>
      <c r="C10" s="14">
        <f>+C9-C11</f>
        <v>21312</v>
      </c>
      <c r="D10" s="14">
        <f>+D9-D11</f>
        <v>15223</v>
      </c>
      <c r="E10" s="14">
        <f>+E9-E11</f>
        <v>2314</v>
      </c>
      <c r="F10" s="14">
        <f aca="true" t="shared" si="3" ref="F10:M10">+F9-F11</f>
        <v>11250</v>
      </c>
      <c r="G10" s="14">
        <f t="shared" si="3"/>
        <v>23990</v>
      </c>
      <c r="H10" s="14">
        <f t="shared" si="3"/>
        <v>25247</v>
      </c>
      <c r="I10" s="14">
        <f t="shared" si="3"/>
        <v>14012</v>
      </c>
      <c r="J10" s="14">
        <f t="shared" si="3"/>
        <v>18753</v>
      </c>
      <c r="K10" s="14">
        <f t="shared" si="3"/>
        <v>14626</v>
      </c>
      <c r="L10" s="14">
        <f t="shared" si="3"/>
        <v>9415</v>
      </c>
      <c r="M10" s="14">
        <f t="shared" si="3"/>
        <v>6177</v>
      </c>
      <c r="N10" s="12">
        <f t="shared" si="2"/>
        <v>183573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172283</v>
      </c>
      <c r="C12" s="14">
        <f>C13+C14+C15</f>
        <v>131417</v>
      </c>
      <c r="D12" s="14">
        <f>D13+D14+D15</f>
        <v>158531</v>
      </c>
      <c r="E12" s="14">
        <f>E13+E14+E15</f>
        <v>23768</v>
      </c>
      <c r="F12" s="14">
        <f aca="true" t="shared" si="4" ref="F12:M12">F13+F14+F15</f>
        <v>106175</v>
      </c>
      <c r="G12" s="14">
        <f t="shared" si="4"/>
        <v>190471</v>
      </c>
      <c r="H12" s="14">
        <f t="shared" si="4"/>
        <v>154454</v>
      </c>
      <c r="I12" s="14">
        <f t="shared" si="4"/>
        <v>161723</v>
      </c>
      <c r="J12" s="14">
        <f t="shared" si="4"/>
        <v>113045</v>
      </c>
      <c r="K12" s="14">
        <f t="shared" si="4"/>
        <v>129318</v>
      </c>
      <c r="L12" s="14">
        <f t="shared" si="4"/>
        <v>58501</v>
      </c>
      <c r="M12" s="14">
        <f t="shared" si="4"/>
        <v>37403</v>
      </c>
      <c r="N12" s="12">
        <f t="shared" si="2"/>
        <v>1437089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82502</v>
      </c>
      <c r="C13" s="14">
        <v>65394</v>
      </c>
      <c r="D13" s="14">
        <v>75124</v>
      </c>
      <c r="E13" s="14">
        <v>11662</v>
      </c>
      <c r="F13" s="14">
        <v>50353</v>
      </c>
      <c r="G13" s="14">
        <v>92771</v>
      </c>
      <c r="H13" s="14">
        <v>79172</v>
      </c>
      <c r="I13" s="14">
        <v>80775</v>
      </c>
      <c r="J13" s="14">
        <v>54321</v>
      </c>
      <c r="K13" s="14">
        <v>62736</v>
      </c>
      <c r="L13" s="14">
        <v>28329</v>
      </c>
      <c r="M13" s="14">
        <v>17489</v>
      </c>
      <c r="N13" s="12">
        <f t="shared" si="2"/>
        <v>700628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87066</v>
      </c>
      <c r="C14" s="14">
        <v>62885</v>
      </c>
      <c r="D14" s="14">
        <v>81366</v>
      </c>
      <c r="E14" s="14">
        <v>11594</v>
      </c>
      <c r="F14" s="14">
        <v>53836</v>
      </c>
      <c r="G14" s="14">
        <v>92902</v>
      </c>
      <c r="H14" s="14">
        <v>72275</v>
      </c>
      <c r="I14" s="14">
        <v>79127</v>
      </c>
      <c r="J14" s="14">
        <v>56680</v>
      </c>
      <c r="K14" s="14">
        <v>64836</v>
      </c>
      <c r="L14" s="14">
        <v>29243</v>
      </c>
      <c r="M14" s="14">
        <v>19400</v>
      </c>
      <c r="N14" s="12">
        <f t="shared" si="2"/>
        <v>711210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2715</v>
      </c>
      <c r="C15" s="14">
        <v>3138</v>
      </c>
      <c r="D15" s="14">
        <v>2041</v>
      </c>
      <c r="E15" s="14">
        <v>512</v>
      </c>
      <c r="F15" s="14">
        <v>1986</v>
      </c>
      <c r="G15" s="14">
        <v>4798</v>
      </c>
      <c r="H15" s="14">
        <v>3007</v>
      </c>
      <c r="I15" s="14">
        <v>1821</v>
      </c>
      <c r="J15" s="14">
        <v>2044</v>
      </c>
      <c r="K15" s="14">
        <v>1746</v>
      </c>
      <c r="L15" s="14">
        <v>929</v>
      </c>
      <c r="M15" s="14">
        <v>514</v>
      </c>
      <c r="N15" s="12">
        <f t="shared" si="2"/>
        <v>25251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23791</v>
      </c>
      <c r="C16" s="14">
        <f>C17+C18+C19</f>
        <v>16100</v>
      </c>
      <c r="D16" s="14">
        <f>D17+D18+D19</f>
        <v>18873</v>
      </c>
      <c r="E16" s="14">
        <f>E17+E18+E19</f>
        <v>2890</v>
      </c>
      <c r="F16" s="14">
        <f aca="true" t="shared" si="5" ref="F16:M16">F17+F18+F19</f>
        <v>13807</v>
      </c>
      <c r="G16" s="14">
        <f t="shared" si="5"/>
        <v>25702</v>
      </c>
      <c r="H16" s="14">
        <f t="shared" si="5"/>
        <v>20089</v>
      </c>
      <c r="I16" s="14">
        <f t="shared" si="5"/>
        <v>21094</v>
      </c>
      <c r="J16" s="14">
        <f t="shared" si="5"/>
        <v>14859</v>
      </c>
      <c r="K16" s="14">
        <f t="shared" si="5"/>
        <v>19400</v>
      </c>
      <c r="L16" s="14">
        <f t="shared" si="5"/>
        <v>6903</v>
      </c>
      <c r="M16" s="14">
        <f t="shared" si="5"/>
        <v>3681</v>
      </c>
      <c r="N16" s="12">
        <f t="shared" si="2"/>
        <v>187189</v>
      </c>
    </row>
    <row r="17" spans="1:25" ht="18.75" customHeight="1">
      <c r="A17" s="15" t="s">
        <v>16</v>
      </c>
      <c r="B17" s="14">
        <v>14310</v>
      </c>
      <c r="C17" s="14">
        <v>10717</v>
      </c>
      <c r="D17" s="14">
        <v>10346</v>
      </c>
      <c r="E17" s="14">
        <v>1771</v>
      </c>
      <c r="F17" s="14">
        <v>8409</v>
      </c>
      <c r="G17" s="14">
        <v>15910</v>
      </c>
      <c r="H17" s="14">
        <v>12541</v>
      </c>
      <c r="I17" s="14">
        <v>13043</v>
      </c>
      <c r="J17" s="14">
        <v>9021</v>
      </c>
      <c r="K17" s="14">
        <v>11696</v>
      </c>
      <c r="L17" s="14">
        <v>4192</v>
      </c>
      <c r="M17" s="14">
        <v>2237</v>
      </c>
      <c r="N17" s="12">
        <f t="shared" si="2"/>
        <v>114193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8920</v>
      </c>
      <c r="C18" s="14">
        <v>4889</v>
      </c>
      <c r="D18" s="14">
        <v>8161</v>
      </c>
      <c r="E18" s="14">
        <v>1046</v>
      </c>
      <c r="F18" s="14">
        <v>5028</v>
      </c>
      <c r="G18" s="14">
        <v>8874</v>
      </c>
      <c r="H18" s="14">
        <v>6976</v>
      </c>
      <c r="I18" s="14">
        <v>7725</v>
      </c>
      <c r="J18" s="14">
        <v>5516</v>
      </c>
      <c r="K18" s="14">
        <v>7441</v>
      </c>
      <c r="L18" s="14">
        <v>2560</v>
      </c>
      <c r="M18" s="14">
        <v>1362</v>
      </c>
      <c r="N18" s="12">
        <f t="shared" si="2"/>
        <v>68498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561</v>
      </c>
      <c r="C19" s="14">
        <v>494</v>
      </c>
      <c r="D19" s="14">
        <v>366</v>
      </c>
      <c r="E19" s="14">
        <v>73</v>
      </c>
      <c r="F19" s="14">
        <v>370</v>
      </c>
      <c r="G19" s="14">
        <v>918</v>
      </c>
      <c r="H19" s="14">
        <v>572</v>
      </c>
      <c r="I19" s="14">
        <v>326</v>
      </c>
      <c r="J19" s="14">
        <v>322</v>
      </c>
      <c r="K19" s="14">
        <v>263</v>
      </c>
      <c r="L19" s="14">
        <v>151</v>
      </c>
      <c r="M19" s="14">
        <v>82</v>
      </c>
      <c r="N19" s="12">
        <f t="shared" si="2"/>
        <v>4498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127955</v>
      </c>
      <c r="C20" s="18">
        <f>C21+C22+C23</f>
        <v>79193</v>
      </c>
      <c r="D20" s="18">
        <f>D21+D22+D23</f>
        <v>73710</v>
      </c>
      <c r="E20" s="18">
        <f>E21+E22+E23</f>
        <v>12025</v>
      </c>
      <c r="F20" s="18">
        <f aca="true" t="shared" si="6" ref="F20:M20">F21+F22+F23</f>
        <v>56572</v>
      </c>
      <c r="G20" s="18">
        <f t="shared" si="6"/>
        <v>100576</v>
      </c>
      <c r="H20" s="18">
        <f t="shared" si="6"/>
        <v>99647</v>
      </c>
      <c r="I20" s="18">
        <f t="shared" si="6"/>
        <v>100125</v>
      </c>
      <c r="J20" s="18">
        <f t="shared" si="6"/>
        <v>68387</v>
      </c>
      <c r="K20" s="18">
        <f t="shared" si="6"/>
        <v>100603</v>
      </c>
      <c r="L20" s="18">
        <f t="shared" si="6"/>
        <v>39254</v>
      </c>
      <c r="M20" s="18">
        <f t="shared" si="6"/>
        <v>23049</v>
      </c>
      <c r="N20" s="12">
        <f aca="true" t="shared" si="7" ref="N20:N26">SUM(B20:M20)</f>
        <v>881096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66083</v>
      </c>
      <c r="C21" s="14">
        <v>44196</v>
      </c>
      <c r="D21" s="14">
        <v>39629</v>
      </c>
      <c r="E21" s="14">
        <v>6642</v>
      </c>
      <c r="F21" s="14">
        <v>30359</v>
      </c>
      <c r="G21" s="14">
        <v>55195</v>
      </c>
      <c r="H21" s="14">
        <v>57050</v>
      </c>
      <c r="I21" s="14">
        <v>55534</v>
      </c>
      <c r="J21" s="14">
        <v>36484</v>
      </c>
      <c r="K21" s="14">
        <v>53430</v>
      </c>
      <c r="L21" s="14">
        <v>21053</v>
      </c>
      <c r="M21" s="14">
        <v>11967</v>
      </c>
      <c r="N21" s="12">
        <f t="shared" si="7"/>
        <v>477622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60254</v>
      </c>
      <c r="C22" s="14">
        <v>33553</v>
      </c>
      <c r="D22" s="14">
        <v>33297</v>
      </c>
      <c r="E22" s="14">
        <v>5189</v>
      </c>
      <c r="F22" s="14">
        <v>25410</v>
      </c>
      <c r="G22" s="14">
        <v>43502</v>
      </c>
      <c r="H22" s="14">
        <v>41252</v>
      </c>
      <c r="I22" s="14">
        <v>43694</v>
      </c>
      <c r="J22" s="14">
        <v>30833</v>
      </c>
      <c r="K22" s="14">
        <v>46100</v>
      </c>
      <c r="L22" s="14">
        <v>17647</v>
      </c>
      <c r="M22" s="14">
        <v>10797</v>
      </c>
      <c r="N22" s="12">
        <f t="shared" si="7"/>
        <v>391528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1618</v>
      </c>
      <c r="C23" s="14">
        <v>1444</v>
      </c>
      <c r="D23" s="14">
        <v>784</v>
      </c>
      <c r="E23" s="14">
        <v>194</v>
      </c>
      <c r="F23" s="14">
        <v>803</v>
      </c>
      <c r="G23" s="14">
        <v>1879</v>
      </c>
      <c r="H23" s="14">
        <v>1345</v>
      </c>
      <c r="I23" s="14">
        <v>897</v>
      </c>
      <c r="J23" s="14">
        <v>1070</v>
      </c>
      <c r="K23" s="14">
        <v>1073</v>
      </c>
      <c r="L23" s="14">
        <v>554</v>
      </c>
      <c r="M23" s="14">
        <v>285</v>
      </c>
      <c r="N23" s="12">
        <f t="shared" si="7"/>
        <v>11946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120295</v>
      </c>
      <c r="C24" s="14">
        <f>C25+C26</f>
        <v>89505</v>
      </c>
      <c r="D24" s="14">
        <f>D25+D26</f>
        <v>87280</v>
      </c>
      <c r="E24" s="14">
        <f>E25+E26</f>
        <v>16957</v>
      </c>
      <c r="F24" s="14">
        <f aca="true" t="shared" si="8" ref="F24:M24">F25+F26</f>
        <v>74017</v>
      </c>
      <c r="G24" s="14">
        <f t="shared" si="8"/>
        <v>125634</v>
      </c>
      <c r="H24" s="14">
        <f t="shared" si="8"/>
        <v>97921</v>
      </c>
      <c r="I24" s="14">
        <f t="shared" si="8"/>
        <v>85300</v>
      </c>
      <c r="J24" s="14">
        <f t="shared" si="8"/>
        <v>68923</v>
      </c>
      <c r="K24" s="14">
        <f t="shared" si="8"/>
        <v>69784</v>
      </c>
      <c r="L24" s="14">
        <f t="shared" si="8"/>
        <v>23053</v>
      </c>
      <c r="M24" s="14">
        <f t="shared" si="8"/>
        <v>12676</v>
      </c>
      <c r="N24" s="12">
        <f t="shared" si="7"/>
        <v>871345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73829</v>
      </c>
      <c r="C25" s="14">
        <v>60261</v>
      </c>
      <c r="D25" s="14">
        <v>56197</v>
      </c>
      <c r="E25" s="14">
        <v>11580</v>
      </c>
      <c r="F25" s="14">
        <v>48445</v>
      </c>
      <c r="G25" s="14">
        <v>84432</v>
      </c>
      <c r="H25" s="14">
        <v>68350</v>
      </c>
      <c r="I25" s="14">
        <v>52316</v>
      </c>
      <c r="J25" s="14">
        <v>46306</v>
      </c>
      <c r="K25" s="14">
        <v>43469</v>
      </c>
      <c r="L25" s="14">
        <v>14609</v>
      </c>
      <c r="M25" s="14">
        <v>7519</v>
      </c>
      <c r="N25" s="12">
        <f t="shared" si="7"/>
        <v>567313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46466</v>
      </c>
      <c r="C26" s="14">
        <v>29244</v>
      </c>
      <c r="D26" s="14">
        <v>31083</v>
      </c>
      <c r="E26" s="14">
        <v>5377</v>
      </c>
      <c r="F26" s="14">
        <v>25572</v>
      </c>
      <c r="G26" s="14">
        <v>41202</v>
      </c>
      <c r="H26" s="14">
        <v>29571</v>
      </c>
      <c r="I26" s="14">
        <v>32984</v>
      </c>
      <c r="J26" s="14">
        <v>22617</v>
      </c>
      <c r="K26" s="14">
        <v>26315</v>
      </c>
      <c r="L26" s="14">
        <v>8444</v>
      </c>
      <c r="M26" s="14">
        <v>5157</v>
      </c>
      <c r="N26" s="12">
        <f t="shared" si="7"/>
        <v>304032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1.87210546</v>
      </c>
      <c r="C28" s="23">
        <f aca="true" t="shared" si="9" ref="C28:M28">C29+C30</f>
        <v>1.8086</v>
      </c>
      <c r="D28" s="23">
        <f t="shared" si="9"/>
        <v>1.67545005</v>
      </c>
      <c r="E28" s="23">
        <f t="shared" si="9"/>
        <v>2.3279184</v>
      </c>
      <c r="F28" s="23">
        <f t="shared" si="9"/>
        <v>1.95524205</v>
      </c>
      <c r="G28" s="23">
        <f t="shared" si="9"/>
        <v>1.5492</v>
      </c>
      <c r="H28" s="23">
        <f t="shared" si="9"/>
        <v>1.8149</v>
      </c>
      <c r="I28" s="23">
        <f t="shared" si="9"/>
        <v>1.7715117999999999</v>
      </c>
      <c r="J28" s="23">
        <f t="shared" si="9"/>
        <v>1.9951343000000001</v>
      </c>
      <c r="K28" s="23">
        <f t="shared" si="9"/>
        <v>1.90744976</v>
      </c>
      <c r="L28" s="23">
        <f t="shared" si="9"/>
        <v>2.26553143</v>
      </c>
      <c r="M28" s="23">
        <f t="shared" si="9"/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874868.19585588</v>
      </c>
      <c r="C36" s="61">
        <f aca="true" t="shared" si="11" ref="C36:M36">C37+C38+C39+C40</f>
        <v>612929.4521999999</v>
      </c>
      <c r="D36" s="61">
        <f t="shared" si="11"/>
        <v>604276.88033085</v>
      </c>
      <c r="E36" s="61">
        <f t="shared" si="11"/>
        <v>135558.4629536</v>
      </c>
      <c r="F36" s="61">
        <f t="shared" si="11"/>
        <v>514084.82877305005</v>
      </c>
      <c r="G36" s="61">
        <f t="shared" si="11"/>
        <v>725167.2116</v>
      </c>
      <c r="H36" s="61">
        <f t="shared" si="11"/>
        <v>724062.5942000002</v>
      </c>
      <c r="I36" s="61">
        <f t="shared" si="11"/>
        <v>679714.0715972</v>
      </c>
      <c r="J36" s="61">
        <f t="shared" si="11"/>
        <v>568670.9017681</v>
      </c>
      <c r="K36" s="61">
        <f t="shared" si="11"/>
        <v>639177.3558545599</v>
      </c>
      <c r="L36" s="61">
        <f t="shared" si="11"/>
        <v>311934.42287018</v>
      </c>
      <c r="M36" s="61">
        <f t="shared" si="11"/>
        <v>184805.10458016</v>
      </c>
      <c r="N36" s="61">
        <f>N37+N38+N39+N40</f>
        <v>6575249.482583581</v>
      </c>
    </row>
    <row r="37" spans="1:14" ht="18.75" customHeight="1">
      <c r="A37" s="58" t="s">
        <v>55</v>
      </c>
      <c r="B37" s="55">
        <f aca="true" t="shared" si="12" ref="B37:M37">B29*B7</f>
        <v>874495.1574</v>
      </c>
      <c r="C37" s="55">
        <f t="shared" si="12"/>
        <v>612476.4942</v>
      </c>
      <c r="D37" s="55">
        <f t="shared" si="12"/>
        <v>594430.177</v>
      </c>
      <c r="E37" s="55">
        <f t="shared" si="12"/>
        <v>135276.2268</v>
      </c>
      <c r="F37" s="55">
        <f t="shared" si="12"/>
        <v>513588.0736</v>
      </c>
      <c r="G37" s="55">
        <f t="shared" si="12"/>
        <v>724883.5539</v>
      </c>
      <c r="H37" s="55">
        <f t="shared" si="12"/>
        <v>723390.2390000001</v>
      </c>
      <c r="I37" s="55">
        <f t="shared" si="12"/>
        <v>679341.8088</v>
      </c>
      <c r="J37" s="55">
        <f t="shared" si="12"/>
        <v>568359.9505</v>
      </c>
      <c r="K37" s="55">
        <f t="shared" si="12"/>
        <v>638661.0146999999</v>
      </c>
      <c r="L37" s="55">
        <f t="shared" si="12"/>
        <v>311673.6854</v>
      </c>
      <c r="M37" s="55">
        <f t="shared" si="12"/>
        <v>184693.6416</v>
      </c>
      <c r="N37" s="57">
        <f>SUM(B37:M37)</f>
        <v>6561270.0229</v>
      </c>
    </row>
    <row r="38" spans="1:14" ht="18.75" customHeight="1">
      <c r="A38" s="58" t="s">
        <v>56</v>
      </c>
      <c r="B38" s="55">
        <f aca="true" t="shared" si="13" ref="B38:M38">B30*B7</f>
        <v>-2884.0415441200003</v>
      </c>
      <c r="C38" s="55">
        <f t="shared" si="13"/>
        <v>-2025.162</v>
      </c>
      <c r="D38" s="55">
        <f t="shared" si="13"/>
        <v>-1962.5566691499998</v>
      </c>
      <c r="E38" s="55">
        <f t="shared" si="13"/>
        <v>-364.0438464</v>
      </c>
      <c r="F38" s="55">
        <f t="shared" si="13"/>
        <v>-1664.6448269500002</v>
      </c>
      <c r="G38" s="55">
        <f t="shared" si="13"/>
        <v>-2378.5023</v>
      </c>
      <c r="H38" s="55">
        <f t="shared" si="13"/>
        <v>-2225.2048</v>
      </c>
      <c r="I38" s="55">
        <f t="shared" si="13"/>
        <v>-2174.3372028</v>
      </c>
      <c r="J38" s="55">
        <f t="shared" si="13"/>
        <v>-1807.6487319</v>
      </c>
      <c r="K38" s="55">
        <f t="shared" si="13"/>
        <v>-2085.89884544</v>
      </c>
      <c r="L38" s="55">
        <f t="shared" si="13"/>
        <v>-1010.4225298199999</v>
      </c>
      <c r="M38" s="55">
        <f t="shared" si="13"/>
        <v>-607.57701984</v>
      </c>
      <c r="N38" s="25">
        <f>SUM(B38:M38)</f>
        <v>-21190.040316419996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-80974.92</v>
      </c>
      <c r="C42" s="25">
        <f aca="true" t="shared" si="15" ref="C42:M42">+C43+C46+C54+C55</f>
        <v>-81105.44</v>
      </c>
      <c r="D42" s="25">
        <f t="shared" si="15"/>
        <v>-57945.840000000004</v>
      </c>
      <c r="E42" s="25">
        <f t="shared" si="15"/>
        <v>-8836</v>
      </c>
      <c r="F42" s="25">
        <f t="shared" si="15"/>
        <v>-42771.4</v>
      </c>
      <c r="G42" s="25">
        <f t="shared" si="15"/>
        <v>-91217.64</v>
      </c>
      <c r="H42" s="25">
        <f t="shared" si="15"/>
        <v>-95938.6</v>
      </c>
      <c r="I42" s="25">
        <f t="shared" si="15"/>
        <v>-53348.32</v>
      </c>
      <c r="J42" s="25">
        <f t="shared" si="15"/>
        <v>-71466.84</v>
      </c>
      <c r="K42" s="25">
        <f t="shared" si="15"/>
        <v>-55677.240000000005</v>
      </c>
      <c r="L42" s="25">
        <f t="shared" si="15"/>
        <v>-35862.6</v>
      </c>
      <c r="M42" s="25">
        <f t="shared" si="15"/>
        <v>-23515.399999999998</v>
      </c>
      <c r="N42" s="25">
        <f>+N43+N46+N54+N55</f>
        <v>-698660.24</v>
      </c>
    </row>
    <row r="43" spans="1:14" ht="18.75" customHeight="1">
      <c r="A43" s="17" t="s">
        <v>60</v>
      </c>
      <c r="B43" s="26">
        <f>B44+B45</f>
        <v>-80765.2</v>
      </c>
      <c r="C43" s="26">
        <f>C44+C45</f>
        <v>-80985.6</v>
      </c>
      <c r="D43" s="26">
        <f>D44+D45</f>
        <v>-57847.4</v>
      </c>
      <c r="E43" s="26">
        <f>E44+E45</f>
        <v>-8793.2</v>
      </c>
      <c r="F43" s="26">
        <f aca="true" t="shared" si="16" ref="F43:M43">F44+F45</f>
        <v>-42750</v>
      </c>
      <c r="G43" s="26">
        <f t="shared" si="16"/>
        <v>-91162</v>
      </c>
      <c r="H43" s="26">
        <f t="shared" si="16"/>
        <v>-95938.6</v>
      </c>
      <c r="I43" s="26">
        <f t="shared" si="16"/>
        <v>-53245.6</v>
      </c>
      <c r="J43" s="26">
        <f t="shared" si="16"/>
        <v>-71261.4</v>
      </c>
      <c r="K43" s="26">
        <f t="shared" si="16"/>
        <v>-55578.8</v>
      </c>
      <c r="L43" s="26">
        <f t="shared" si="16"/>
        <v>-35777</v>
      </c>
      <c r="M43" s="26">
        <f t="shared" si="16"/>
        <v>-23472.6</v>
      </c>
      <c r="N43" s="25">
        <f aca="true" t="shared" si="17" ref="N43:N55">SUM(B43:M43)</f>
        <v>-697577.4</v>
      </c>
    </row>
    <row r="44" spans="1:25" ht="18.75" customHeight="1">
      <c r="A44" s="13" t="s">
        <v>61</v>
      </c>
      <c r="B44" s="20">
        <f>ROUND(-B9*$D$3,2)</f>
        <v>-80765.2</v>
      </c>
      <c r="C44" s="20">
        <f>ROUND(-C9*$D$3,2)</f>
        <v>-80985.6</v>
      </c>
      <c r="D44" s="20">
        <f>ROUND(-D9*$D$3,2)</f>
        <v>-57847.4</v>
      </c>
      <c r="E44" s="20">
        <f>ROUND(-E9*$D$3,2)</f>
        <v>-8793.2</v>
      </c>
      <c r="F44" s="20">
        <f aca="true" t="shared" si="18" ref="F44:M44">ROUND(-F9*$D$3,2)</f>
        <v>-42750</v>
      </c>
      <c r="G44" s="20">
        <f t="shared" si="18"/>
        <v>-91162</v>
      </c>
      <c r="H44" s="20">
        <f t="shared" si="18"/>
        <v>-95938.6</v>
      </c>
      <c r="I44" s="20">
        <f t="shared" si="18"/>
        <v>-53245.6</v>
      </c>
      <c r="J44" s="20">
        <f t="shared" si="18"/>
        <v>-71261.4</v>
      </c>
      <c r="K44" s="20">
        <f t="shared" si="18"/>
        <v>-55578.8</v>
      </c>
      <c r="L44" s="20">
        <f t="shared" si="18"/>
        <v>-35777</v>
      </c>
      <c r="M44" s="20">
        <f t="shared" si="18"/>
        <v>-23472.6</v>
      </c>
      <c r="N44" s="47">
        <f t="shared" si="17"/>
        <v>-697577.4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793893.27585588</v>
      </c>
      <c r="C57" s="29">
        <f t="shared" si="21"/>
        <v>531824.0122</v>
      </c>
      <c r="D57" s="29">
        <f t="shared" si="21"/>
        <v>546331.04033085</v>
      </c>
      <c r="E57" s="29">
        <f t="shared" si="21"/>
        <v>126722.46295360001</v>
      </c>
      <c r="F57" s="29">
        <f t="shared" si="21"/>
        <v>471313.42877305</v>
      </c>
      <c r="G57" s="29">
        <f t="shared" si="21"/>
        <v>633949.5716</v>
      </c>
      <c r="H57" s="29">
        <f t="shared" si="21"/>
        <v>628123.9942000002</v>
      </c>
      <c r="I57" s="29">
        <f t="shared" si="21"/>
        <v>626365.7515972</v>
      </c>
      <c r="J57" s="29">
        <f t="shared" si="21"/>
        <v>497204.0617681</v>
      </c>
      <c r="K57" s="29">
        <f t="shared" si="21"/>
        <v>583500.1158545599</v>
      </c>
      <c r="L57" s="29">
        <f t="shared" si="21"/>
        <v>276071.82287018</v>
      </c>
      <c r="M57" s="29">
        <f t="shared" si="21"/>
        <v>161289.70458016</v>
      </c>
      <c r="N57" s="29">
        <f>SUM(B57:M57)</f>
        <v>5876589.24258358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793893.28</v>
      </c>
      <c r="C60" s="36">
        <f aca="true" t="shared" si="22" ref="C60:M60">SUM(C61:C74)</f>
        <v>531824.02</v>
      </c>
      <c r="D60" s="36">
        <f t="shared" si="22"/>
        <v>546331.04</v>
      </c>
      <c r="E60" s="36">
        <f t="shared" si="22"/>
        <v>126722.47</v>
      </c>
      <c r="F60" s="36">
        <f t="shared" si="22"/>
        <v>471313.43</v>
      </c>
      <c r="G60" s="36">
        <f t="shared" si="22"/>
        <v>633949.57</v>
      </c>
      <c r="H60" s="36">
        <f t="shared" si="22"/>
        <v>628124</v>
      </c>
      <c r="I60" s="36">
        <f t="shared" si="22"/>
        <v>626365.74</v>
      </c>
      <c r="J60" s="36">
        <f t="shared" si="22"/>
        <v>497204.06</v>
      </c>
      <c r="K60" s="36">
        <f t="shared" si="22"/>
        <v>583500.11</v>
      </c>
      <c r="L60" s="36">
        <f t="shared" si="22"/>
        <v>276071.83</v>
      </c>
      <c r="M60" s="36">
        <f t="shared" si="22"/>
        <v>161289.7</v>
      </c>
      <c r="N60" s="29">
        <f>SUM(N61:N74)</f>
        <v>5876589.25</v>
      </c>
    </row>
    <row r="61" spans="1:15" ht="18.75" customHeight="1">
      <c r="A61" s="17" t="s">
        <v>75</v>
      </c>
      <c r="B61" s="36">
        <v>160195.87</v>
      </c>
      <c r="C61" s="36">
        <v>161410.78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321606.65</v>
      </c>
      <c r="O61"/>
    </row>
    <row r="62" spans="1:15" ht="18.75" customHeight="1">
      <c r="A62" s="17" t="s">
        <v>76</v>
      </c>
      <c r="B62" s="36">
        <v>633697.41</v>
      </c>
      <c r="C62" s="36">
        <v>370413.24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1004110.65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546331.04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546331.04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126722.47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126722.47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471313.43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471313.43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633949.57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633949.57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474320.55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474320.55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153803.45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153803.45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626365.74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626365.74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497204.06</v>
      </c>
      <c r="K70" s="35">
        <v>0</v>
      </c>
      <c r="L70" s="35">
        <v>0</v>
      </c>
      <c r="M70" s="35">
        <v>0</v>
      </c>
      <c r="N70" s="29">
        <f t="shared" si="23"/>
        <v>497204.06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583500.11</v>
      </c>
      <c r="L71" s="35">
        <v>0</v>
      </c>
      <c r="M71" s="62"/>
      <c r="N71" s="26">
        <f t="shared" si="23"/>
        <v>583500.11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276071.83</v>
      </c>
      <c r="M72" s="35">
        <v>0</v>
      </c>
      <c r="N72" s="29">
        <f t="shared" si="23"/>
        <v>276071.83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161289.7</v>
      </c>
      <c r="N73" s="26">
        <f t="shared" si="23"/>
        <v>161289.7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2.1130244322308847</v>
      </c>
      <c r="C78" s="45">
        <v>2.079604253315546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1.8286461409912946</v>
      </c>
      <c r="C79" s="45">
        <v>1.7212320707457132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1.6815623127023023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2.3390700029954794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1.9634973083635385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1.5549082206731522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1.8339564624059768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1.7876821928113955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1.7781738623983006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2.0025950260702827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1.9152471776807067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2.274801444439275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2.226943154027908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2016-07-15T17:09:57Z</dcterms:modified>
  <cp:category/>
  <cp:version/>
  <cp:contentType/>
  <cp:contentStatus/>
</cp:coreProperties>
</file>