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<sst xmlns="http://schemas.openxmlformats.org/spreadsheetml/2006/main" count="105" uniqueCount="103">
  <si>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</si>
  <si>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</si>
  <si>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</si>
  <si>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</si>
  <si>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</si>
  <si>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</si>
  <si>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</si>
  <si>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</si>
  <si>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</si>
  <si>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</si>
  <si>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</si>
  <si>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</si>
  <si>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</si>
  <si>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</si>
  <si>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</si>
  <si>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</si>
  <si>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</si>
  <si>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</si>
  <si>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</si>
  <si>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</si>
  <si>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</si>
  <si>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</si>
  <si>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</si>
  <si>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</si>
  <si>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</si>
  <si>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</si>
  <si>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</si>
  <si>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</si>
  <si>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</si>
  <si>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</si>
  <si>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</si>
  <si>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</si>
  <si>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</si>
  <si>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</si>
  <si>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</si>
  <si>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</si>
  <si>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</si>
  <si>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</si>
  <si>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</si>
  <si>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</si>
  <si>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</si>
  <si>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</si>
  <si>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</si>
  <si>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</si>
  <si>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</si>
  <si>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</si>
  <si>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</si>
  <si>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</si>
  <si>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</si>
  <si>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</si>
  <si>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</si>
  <si>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</si>
  <si>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</si>
  <si>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</si>
  <si>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</si>
  <si>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</si>
  <si>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</si>
  <si>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</si>
  <si>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</si>
  <si>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</si>
  <si>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</si>
  <si>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</si>
  <si>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</si>
  <si>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</si>
  <si>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</si>
  <si>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</si>
  <si>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</si>
  <si>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</si>
  <si>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</si>
  <si>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</si>
  <si>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</si>
  <si>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</si>
  <si>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</si>
  <si>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</si>
  <si>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</si>
  <si>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</si>
  <si>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</si>
  <si>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</si>
  <si>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</si>
  <si>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</si>
  <si>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</si>
  <si>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</si>
  <si>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</si>
  <si>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</si>
  <si>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</si>
  <si>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</si>
  <si>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</si>
  <si>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</si>
  <si>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</si>
  <si>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</si>
  <si>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</si>
  <si>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</si>
  <si>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</si>
  <si>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</si>
  <si>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</si>
  <si>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</si>
  <si>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</si>
  <si>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</si>
  <si>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</si>
  <si>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</si>
  <si>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</si>
  <si>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</si>
  <si>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09/07/16 - VENCIMENTO 15/07/16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</si>
</sst>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340411</v>
      </c>
      <c r="C7" s="10">
        <f>C8+C20+C24</f>
        <v>231272</v>
      </c>
      <c r="D7" s="10">
        <f>D8+D20+D24</f>
        <v>267262</v>
      </c>
      <c r="E7" s="10">
        <f>E8+E20+E24</f>
        <v>45811</v>
      </c>
      <c r="F7" s="10">
        <f aca="true" t="shared" si="0" ref="F7:M7">F8+F20+F24</f>
        <v>189589</v>
      </c>
      <c r="G7" s="10">
        <f t="shared" si="0"/>
        <v>324846</v>
      </c>
      <c r="H7" s="10">
        <f t="shared" si="0"/>
        <v>263828</v>
      </c>
      <c r="I7" s="10">
        <f t="shared" si="0"/>
        <v>280838</v>
      </c>
      <c r="J7" s="10">
        <f t="shared" si="0"/>
        <v>207310</v>
      </c>
      <c r="K7" s="10">
        <f t="shared" si="0"/>
        <v>258765</v>
      </c>
      <c r="L7" s="10">
        <f t="shared" si="0"/>
        <v>85849</v>
      </c>
      <c r="M7" s="10">
        <f t="shared" si="0"/>
        <v>51879</v>
      </c>
      <c r="N7" s="10">
        <f>+N8+N20+N24</f>
        <v>2547660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161152</v>
      </c>
      <c r="C8" s="12">
        <f>+C9+C12+C16</f>
        <v>115937</v>
      </c>
      <c r="D8" s="12">
        <f>+D9+D12+D16</f>
        <v>141505</v>
      </c>
      <c r="E8" s="12">
        <f>+E9+E12+E16</f>
        <v>22668</v>
      </c>
      <c r="F8" s="12">
        <f aca="true" t="shared" si="1" ref="F8:M8">+F9+F12+F16</f>
        <v>93065</v>
      </c>
      <c r="G8" s="12">
        <f t="shared" si="1"/>
        <v>163929</v>
      </c>
      <c r="H8" s="12">
        <f t="shared" si="1"/>
        <v>133368</v>
      </c>
      <c r="I8" s="12">
        <f t="shared" si="1"/>
        <v>143015</v>
      </c>
      <c r="J8" s="12">
        <f t="shared" si="1"/>
        <v>108902</v>
      </c>
      <c r="K8" s="12">
        <f t="shared" si="1"/>
        <v>131884</v>
      </c>
      <c r="L8" s="12">
        <f t="shared" si="1"/>
        <v>46919</v>
      </c>
      <c r="M8" s="12">
        <f t="shared" si="1"/>
        <v>30032</v>
      </c>
      <c r="N8" s="12">
        <f>SUM(B8:M8)</f>
        <v>1292376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21511</v>
      </c>
      <c r="C9" s="14">
        <v>20550</v>
      </c>
      <c r="D9" s="14">
        <v>16268</v>
      </c>
      <c r="E9" s="14">
        <v>2542</v>
      </c>
      <c r="F9" s="14">
        <v>11438</v>
      </c>
      <c r="G9" s="14">
        <v>23444</v>
      </c>
      <c r="H9" s="14">
        <v>23418</v>
      </c>
      <c r="I9" s="14">
        <v>14114</v>
      </c>
      <c r="J9" s="14">
        <v>17869</v>
      </c>
      <c r="K9" s="14">
        <v>14831</v>
      </c>
      <c r="L9" s="14">
        <v>7185</v>
      </c>
      <c r="M9" s="14">
        <v>4718</v>
      </c>
      <c r="N9" s="12">
        <f aca="true" t="shared" si="2" ref="N9:N19">SUM(B9:M9)</f>
        <v>177888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21511</v>
      </c>
      <c r="C10" s="14">
        <f>+C9-C11</f>
        <v>20550</v>
      </c>
      <c r="D10" s="14">
        <f>+D9-D11</f>
        <v>16268</v>
      </c>
      <c r="E10" s="14">
        <f>+E9-E11</f>
        <v>2542</v>
      </c>
      <c r="F10" s="14">
        <f aca="true" t="shared" si="3" ref="F10:M10">+F9-F11</f>
        <v>11438</v>
      </c>
      <c r="G10" s="14">
        <f t="shared" si="3"/>
        <v>23444</v>
      </c>
      <c r="H10" s="14">
        <f t="shared" si="3"/>
        <v>23418</v>
      </c>
      <c r="I10" s="14">
        <f t="shared" si="3"/>
        <v>14114</v>
      </c>
      <c r="J10" s="14">
        <f t="shared" si="3"/>
        <v>17869</v>
      </c>
      <c r="K10" s="14">
        <f t="shared" si="3"/>
        <v>14831</v>
      </c>
      <c r="L10" s="14">
        <f t="shared" si="3"/>
        <v>7185</v>
      </c>
      <c r="M10" s="14">
        <f t="shared" si="3"/>
        <v>4718</v>
      </c>
      <c r="N10" s="12">
        <f t="shared" si="2"/>
        <v>177888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121244</v>
      </c>
      <c r="C12" s="14">
        <f>C13+C14+C15</f>
        <v>83937</v>
      </c>
      <c r="D12" s="14">
        <f>D13+D14+D15</f>
        <v>110635</v>
      </c>
      <c r="E12" s="14">
        <f>E13+E14+E15</f>
        <v>17760</v>
      </c>
      <c r="F12" s="14">
        <f aca="true" t="shared" si="4" ref="F12:M12">F13+F14+F15</f>
        <v>71262</v>
      </c>
      <c r="G12" s="14">
        <f t="shared" si="4"/>
        <v>122263</v>
      </c>
      <c r="H12" s="14">
        <f t="shared" si="4"/>
        <v>96510</v>
      </c>
      <c r="I12" s="14">
        <f t="shared" si="4"/>
        <v>112836</v>
      </c>
      <c r="J12" s="14">
        <f t="shared" si="4"/>
        <v>79514</v>
      </c>
      <c r="K12" s="14">
        <f t="shared" si="4"/>
        <v>100834</v>
      </c>
      <c r="L12" s="14">
        <f t="shared" si="4"/>
        <v>35333</v>
      </c>
      <c r="M12" s="14">
        <f t="shared" si="4"/>
        <v>22901</v>
      </c>
      <c r="N12" s="12">
        <f t="shared" si="2"/>
        <v>975029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58960</v>
      </c>
      <c r="C13" s="14">
        <v>43055</v>
      </c>
      <c r="D13" s="14">
        <v>53846</v>
      </c>
      <c r="E13" s="14">
        <v>8719</v>
      </c>
      <c r="F13" s="14">
        <v>34565</v>
      </c>
      <c r="G13" s="14">
        <v>60428</v>
      </c>
      <c r="H13" s="14">
        <v>49790</v>
      </c>
      <c r="I13" s="14">
        <v>56797</v>
      </c>
      <c r="J13" s="14">
        <v>38319</v>
      </c>
      <c r="K13" s="14">
        <v>47809</v>
      </c>
      <c r="L13" s="14">
        <v>16499</v>
      </c>
      <c r="M13" s="14">
        <v>10306</v>
      </c>
      <c r="N13" s="12">
        <f t="shared" si="2"/>
        <v>479093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60295</v>
      </c>
      <c r="C14" s="14">
        <v>38946</v>
      </c>
      <c r="D14" s="14">
        <v>55408</v>
      </c>
      <c r="E14" s="14">
        <v>8623</v>
      </c>
      <c r="F14" s="14">
        <v>35315</v>
      </c>
      <c r="G14" s="14">
        <v>58653</v>
      </c>
      <c r="H14" s="14">
        <v>44877</v>
      </c>
      <c r="I14" s="14">
        <v>54654</v>
      </c>
      <c r="J14" s="14">
        <v>39834</v>
      </c>
      <c r="K14" s="14">
        <v>51634</v>
      </c>
      <c r="L14" s="14">
        <v>18203</v>
      </c>
      <c r="M14" s="14">
        <v>12260</v>
      </c>
      <c r="N14" s="12">
        <f t="shared" si="2"/>
        <v>478702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1989</v>
      </c>
      <c r="C15" s="14">
        <v>1936</v>
      </c>
      <c r="D15" s="14">
        <v>1381</v>
      </c>
      <c r="E15" s="14">
        <v>418</v>
      </c>
      <c r="F15" s="14">
        <v>1382</v>
      </c>
      <c r="G15" s="14">
        <v>3182</v>
      </c>
      <c r="H15" s="14">
        <v>1843</v>
      </c>
      <c r="I15" s="14">
        <v>1385</v>
      </c>
      <c r="J15" s="14">
        <v>1361</v>
      </c>
      <c r="K15" s="14">
        <v>1391</v>
      </c>
      <c r="L15" s="14">
        <v>631</v>
      </c>
      <c r="M15" s="14">
        <v>335</v>
      </c>
      <c r="N15" s="12">
        <f t="shared" si="2"/>
        <v>17234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18397</v>
      </c>
      <c r="C16" s="14">
        <f>C17+C18+C19</f>
        <v>11450</v>
      </c>
      <c r="D16" s="14">
        <f>D17+D18+D19</f>
        <v>14602</v>
      </c>
      <c r="E16" s="14">
        <f>E17+E18+E19</f>
        <v>2366</v>
      </c>
      <c r="F16" s="14">
        <f aca="true" t="shared" si="5" ref="F16:M16">F17+F18+F19</f>
        <v>10365</v>
      </c>
      <c r="G16" s="14">
        <f t="shared" si="5"/>
        <v>18222</v>
      </c>
      <c r="H16" s="14">
        <f t="shared" si="5"/>
        <v>13440</v>
      </c>
      <c r="I16" s="14">
        <f t="shared" si="5"/>
        <v>16065</v>
      </c>
      <c r="J16" s="14">
        <f t="shared" si="5"/>
        <v>11519</v>
      </c>
      <c r="K16" s="14">
        <f t="shared" si="5"/>
        <v>16219</v>
      </c>
      <c r="L16" s="14">
        <f t="shared" si="5"/>
        <v>4401</v>
      </c>
      <c r="M16" s="14">
        <f t="shared" si="5"/>
        <v>2413</v>
      </c>
      <c r="N16" s="12">
        <f t="shared" si="2"/>
        <v>139459</v>
      </c>
    </row>
    <row r="17" spans="1:25" ht="18.75" customHeight="1">
      <c r="A17" s="15" t="s">
        <v>16</v>
      </c>
      <c r="B17" s="14">
        <v>11317</v>
      </c>
      <c r="C17" s="14">
        <v>7833</v>
      </c>
      <c r="D17" s="14">
        <v>8478</v>
      </c>
      <c r="E17" s="14">
        <v>1439</v>
      </c>
      <c r="F17" s="14">
        <v>6440</v>
      </c>
      <c r="G17" s="14">
        <v>11362</v>
      </c>
      <c r="H17" s="14">
        <v>8667</v>
      </c>
      <c r="I17" s="14">
        <v>10129</v>
      </c>
      <c r="J17" s="14">
        <v>7228</v>
      </c>
      <c r="K17" s="14">
        <v>9787</v>
      </c>
      <c r="L17" s="14">
        <v>2617</v>
      </c>
      <c r="M17" s="14">
        <v>1344</v>
      </c>
      <c r="N17" s="12">
        <f t="shared" si="2"/>
        <v>86641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6539</v>
      </c>
      <c r="C18" s="14">
        <v>3245</v>
      </c>
      <c r="D18" s="14">
        <v>5826</v>
      </c>
      <c r="E18" s="14">
        <v>831</v>
      </c>
      <c r="F18" s="14">
        <v>3653</v>
      </c>
      <c r="G18" s="14">
        <v>6218</v>
      </c>
      <c r="H18" s="14">
        <v>4368</v>
      </c>
      <c r="I18" s="14">
        <v>5661</v>
      </c>
      <c r="J18" s="14">
        <v>4022</v>
      </c>
      <c r="K18" s="14">
        <v>6210</v>
      </c>
      <c r="L18" s="14">
        <v>1687</v>
      </c>
      <c r="M18" s="14">
        <v>1025</v>
      </c>
      <c r="N18" s="12">
        <f t="shared" si="2"/>
        <v>49285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541</v>
      </c>
      <c r="C19" s="14">
        <v>372</v>
      </c>
      <c r="D19" s="14">
        <v>298</v>
      </c>
      <c r="E19" s="14">
        <v>96</v>
      </c>
      <c r="F19" s="14">
        <v>272</v>
      </c>
      <c r="G19" s="14">
        <v>642</v>
      </c>
      <c r="H19" s="14">
        <v>405</v>
      </c>
      <c r="I19" s="14">
        <v>275</v>
      </c>
      <c r="J19" s="14">
        <v>269</v>
      </c>
      <c r="K19" s="14">
        <v>222</v>
      </c>
      <c r="L19" s="14">
        <v>97</v>
      </c>
      <c r="M19" s="14">
        <v>44</v>
      </c>
      <c r="N19" s="12">
        <f t="shared" si="2"/>
        <v>3533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86752</v>
      </c>
      <c r="C20" s="18">
        <f>C21+C22+C23</f>
        <v>52056</v>
      </c>
      <c r="D20" s="18">
        <f>D21+D22+D23</f>
        <v>58215</v>
      </c>
      <c r="E20" s="18">
        <f>E21+E22+E23</f>
        <v>9788</v>
      </c>
      <c r="F20" s="18">
        <f aca="true" t="shared" si="6" ref="F20:M20">F21+F22+F23</f>
        <v>42108</v>
      </c>
      <c r="G20" s="18">
        <f t="shared" si="6"/>
        <v>70972</v>
      </c>
      <c r="H20" s="18">
        <f t="shared" si="6"/>
        <v>64057</v>
      </c>
      <c r="I20" s="18">
        <f t="shared" si="6"/>
        <v>73113</v>
      </c>
      <c r="J20" s="18">
        <f t="shared" si="6"/>
        <v>47915</v>
      </c>
      <c r="K20" s="18">
        <f t="shared" si="6"/>
        <v>74352</v>
      </c>
      <c r="L20" s="18">
        <f t="shared" si="6"/>
        <v>23252</v>
      </c>
      <c r="M20" s="18">
        <f t="shared" si="6"/>
        <v>13691</v>
      </c>
      <c r="N20" s="12">
        <f aca="true" t="shared" si="7" ref="N20:N26">SUM(B20:M20)</f>
        <v>616271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47924</v>
      </c>
      <c r="C21" s="14">
        <v>31641</v>
      </c>
      <c r="D21" s="14">
        <v>32095</v>
      </c>
      <c r="E21" s="14">
        <v>5719</v>
      </c>
      <c r="F21" s="14">
        <v>24040</v>
      </c>
      <c r="G21" s="14">
        <v>41215</v>
      </c>
      <c r="H21" s="14">
        <v>38908</v>
      </c>
      <c r="I21" s="14">
        <v>41134</v>
      </c>
      <c r="J21" s="14">
        <v>26644</v>
      </c>
      <c r="K21" s="14">
        <v>39449</v>
      </c>
      <c r="L21" s="14">
        <v>12819</v>
      </c>
      <c r="M21" s="14">
        <v>7540</v>
      </c>
      <c r="N21" s="12">
        <f t="shared" si="7"/>
        <v>349128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37758</v>
      </c>
      <c r="C22" s="14">
        <v>19606</v>
      </c>
      <c r="D22" s="14">
        <v>25470</v>
      </c>
      <c r="E22" s="14">
        <v>3924</v>
      </c>
      <c r="F22" s="14">
        <v>17516</v>
      </c>
      <c r="G22" s="14">
        <v>28484</v>
      </c>
      <c r="H22" s="14">
        <v>24445</v>
      </c>
      <c r="I22" s="14">
        <v>31307</v>
      </c>
      <c r="J22" s="14">
        <v>20661</v>
      </c>
      <c r="K22" s="14">
        <v>34168</v>
      </c>
      <c r="L22" s="14">
        <v>10164</v>
      </c>
      <c r="M22" s="14">
        <v>6025</v>
      </c>
      <c r="N22" s="12">
        <f t="shared" si="7"/>
        <v>259528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1070</v>
      </c>
      <c r="C23" s="14">
        <v>809</v>
      </c>
      <c r="D23" s="14">
        <v>650</v>
      </c>
      <c r="E23" s="14">
        <v>145</v>
      </c>
      <c r="F23" s="14">
        <v>552</v>
      </c>
      <c r="G23" s="14">
        <v>1273</v>
      </c>
      <c r="H23" s="14">
        <v>704</v>
      </c>
      <c r="I23" s="14">
        <v>672</v>
      </c>
      <c r="J23" s="14">
        <v>610</v>
      </c>
      <c r="K23" s="14">
        <v>735</v>
      </c>
      <c r="L23" s="14">
        <v>269</v>
      </c>
      <c r="M23" s="14">
        <v>126</v>
      </c>
      <c r="N23" s="12">
        <f t="shared" si="7"/>
        <v>7615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92507</v>
      </c>
      <c r="C24" s="14">
        <f>C25+C26</f>
        <v>63279</v>
      </c>
      <c r="D24" s="14">
        <f>D25+D26</f>
        <v>67542</v>
      </c>
      <c r="E24" s="14">
        <f>E25+E26</f>
        <v>13355</v>
      </c>
      <c r="F24" s="14">
        <f aca="true" t="shared" si="8" ref="F24:M24">F25+F26</f>
        <v>54416</v>
      </c>
      <c r="G24" s="14">
        <f t="shared" si="8"/>
        <v>89945</v>
      </c>
      <c r="H24" s="14">
        <f t="shared" si="8"/>
        <v>66403</v>
      </c>
      <c r="I24" s="14">
        <f t="shared" si="8"/>
        <v>64710</v>
      </c>
      <c r="J24" s="14">
        <f t="shared" si="8"/>
        <v>50493</v>
      </c>
      <c r="K24" s="14">
        <f t="shared" si="8"/>
        <v>52529</v>
      </c>
      <c r="L24" s="14">
        <f t="shared" si="8"/>
        <v>15678</v>
      </c>
      <c r="M24" s="14">
        <f t="shared" si="8"/>
        <v>8156</v>
      </c>
      <c r="N24" s="12">
        <f t="shared" si="7"/>
        <v>639013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54237</v>
      </c>
      <c r="C25" s="14">
        <v>41302</v>
      </c>
      <c r="D25" s="14">
        <v>43401</v>
      </c>
      <c r="E25" s="14">
        <v>9058</v>
      </c>
      <c r="F25" s="14">
        <v>35248</v>
      </c>
      <c r="G25" s="14">
        <v>59366</v>
      </c>
      <c r="H25" s="14">
        <v>45921</v>
      </c>
      <c r="I25" s="14">
        <v>38786</v>
      </c>
      <c r="J25" s="14">
        <v>33095</v>
      </c>
      <c r="K25" s="14">
        <v>31268</v>
      </c>
      <c r="L25" s="14">
        <v>9649</v>
      </c>
      <c r="M25" s="14">
        <v>4616</v>
      </c>
      <c r="N25" s="12">
        <f t="shared" si="7"/>
        <v>405947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38270</v>
      </c>
      <c r="C26" s="14">
        <v>21977</v>
      </c>
      <c r="D26" s="14">
        <v>24141</v>
      </c>
      <c r="E26" s="14">
        <v>4297</v>
      </c>
      <c r="F26" s="14">
        <v>19168</v>
      </c>
      <c r="G26" s="14">
        <v>30579</v>
      </c>
      <c r="H26" s="14">
        <v>20482</v>
      </c>
      <c r="I26" s="14">
        <v>25924</v>
      </c>
      <c r="J26" s="14">
        <v>17398</v>
      </c>
      <c r="K26" s="14">
        <v>21261</v>
      </c>
      <c r="L26" s="14">
        <v>6029</v>
      </c>
      <c r="M26" s="14">
        <v>3540</v>
      </c>
      <c r="N26" s="12">
        <f t="shared" si="7"/>
        <v>233066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640542.37174406</v>
      </c>
      <c r="C36" s="61">
        <f aca="true" t="shared" si="11" ref="C36:M36">C37+C38+C39+C40</f>
        <v>420756.6592</v>
      </c>
      <c r="D36" s="61">
        <f t="shared" si="11"/>
        <v>459593.3912631</v>
      </c>
      <c r="E36" s="61">
        <f t="shared" si="11"/>
        <v>107290.5498224</v>
      </c>
      <c r="F36" s="61">
        <f t="shared" si="11"/>
        <v>372853.78501745005</v>
      </c>
      <c r="G36" s="61">
        <f t="shared" si="11"/>
        <v>505913.5832</v>
      </c>
      <c r="H36" s="61">
        <f t="shared" si="11"/>
        <v>481718.9972</v>
      </c>
      <c r="I36" s="61">
        <f t="shared" si="11"/>
        <v>500054.43088839995</v>
      </c>
      <c r="J36" s="61">
        <f t="shared" si="11"/>
        <v>415729.891733</v>
      </c>
      <c r="K36" s="61">
        <f t="shared" si="11"/>
        <v>496183.47714639996</v>
      </c>
      <c r="L36" s="61">
        <f t="shared" si="11"/>
        <v>195764.76773407</v>
      </c>
      <c r="M36" s="61">
        <f t="shared" si="11"/>
        <v>115801.11341424</v>
      </c>
      <c r="N36" s="61">
        <f>N37+N38+N39+N40</f>
        <v>4712203.01836312</v>
      </c>
    </row>
    <row r="37" spans="1:14" ht="18.75" customHeight="1">
      <c r="A37" s="58" t="s">
        <v>55</v>
      </c>
      <c r="B37" s="55">
        <f aca="true" t="shared" si="12" ref="B37:M37">B29*B7</f>
        <v>639393.9813</v>
      </c>
      <c r="C37" s="55">
        <f t="shared" si="12"/>
        <v>419666.1712</v>
      </c>
      <c r="D37" s="55">
        <f t="shared" si="12"/>
        <v>449267.422</v>
      </c>
      <c r="E37" s="55">
        <f t="shared" si="12"/>
        <v>106932.0362</v>
      </c>
      <c r="F37" s="55">
        <f t="shared" si="12"/>
        <v>371897.7824</v>
      </c>
      <c r="G37" s="55">
        <f t="shared" si="12"/>
        <v>504908.1378</v>
      </c>
      <c r="H37" s="55">
        <f t="shared" si="12"/>
        <v>480298.874</v>
      </c>
      <c r="I37" s="55">
        <f t="shared" si="12"/>
        <v>499105.2936</v>
      </c>
      <c r="J37" s="55">
        <f t="shared" si="12"/>
        <v>414930.965</v>
      </c>
      <c r="K37" s="55">
        <f t="shared" si="12"/>
        <v>495198.5805</v>
      </c>
      <c r="L37" s="55">
        <f t="shared" si="12"/>
        <v>195126.1921</v>
      </c>
      <c r="M37" s="55">
        <f t="shared" si="12"/>
        <v>115461.9024</v>
      </c>
      <c r="N37" s="57">
        <f>SUM(B37:M37)</f>
        <v>4692187.3385</v>
      </c>
    </row>
    <row r="38" spans="1:14" ht="18.75" customHeight="1">
      <c r="A38" s="58" t="s">
        <v>56</v>
      </c>
      <c r="B38" s="55">
        <f aca="true" t="shared" si="13" ref="B38:M38">B30*B7</f>
        <v>-2108.68955594</v>
      </c>
      <c r="C38" s="55">
        <f t="shared" si="13"/>
        <v>-1387.632</v>
      </c>
      <c r="D38" s="55">
        <f t="shared" si="13"/>
        <v>-1483.2907369</v>
      </c>
      <c r="E38" s="55">
        <f t="shared" si="13"/>
        <v>-287.7663776</v>
      </c>
      <c r="F38" s="55">
        <f t="shared" si="13"/>
        <v>-1205.39738255</v>
      </c>
      <c r="G38" s="55">
        <f t="shared" si="13"/>
        <v>-1656.7146</v>
      </c>
      <c r="H38" s="55">
        <f t="shared" si="13"/>
        <v>-1477.4368</v>
      </c>
      <c r="I38" s="55">
        <f t="shared" si="13"/>
        <v>-1597.4627116</v>
      </c>
      <c r="J38" s="55">
        <f t="shared" si="13"/>
        <v>-1319.6732670000001</v>
      </c>
      <c r="K38" s="55">
        <f t="shared" si="13"/>
        <v>-1617.3433536</v>
      </c>
      <c r="L38" s="55">
        <f t="shared" si="13"/>
        <v>-632.58436593</v>
      </c>
      <c r="M38" s="55">
        <f t="shared" si="13"/>
        <v>-379.82898576</v>
      </c>
      <c r="N38" s="25">
        <f>SUM(B38:M38)</f>
        <v>-15153.820136879998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-81951.52</v>
      </c>
      <c r="C42" s="25">
        <f aca="true" t="shared" si="15" ref="C42:M42">+C43+C46+C54+C55</f>
        <v>-78209.84</v>
      </c>
      <c r="D42" s="25">
        <f t="shared" si="15"/>
        <v>-61916.840000000004</v>
      </c>
      <c r="E42" s="25">
        <f t="shared" si="15"/>
        <v>-9702.4</v>
      </c>
      <c r="F42" s="25">
        <f t="shared" si="15"/>
        <v>-43485.8</v>
      </c>
      <c r="G42" s="25">
        <f t="shared" si="15"/>
        <v>-89142.84</v>
      </c>
      <c r="H42" s="25">
        <f t="shared" si="15"/>
        <v>-88988.4</v>
      </c>
      <c r="I42" s="25">
        <f t="shared" si="15"/>
        <v>-53735.92</v>
      </c>
      <c r="J42" s="25">
        <f t="shared" si="15"/>
        <v>-68107.64</v>
      </c>
      <c r="K42" s="25">
        <f t="shared" si="15"/>
        <v>-56456.240000000005</v>
      </c>
      <c r="L42" s="25">
        <f t="shared" si="15"/>
        <v>-27388.6</v>
      </c>
      <c r="M42" s="25">
        <f t="shared" si="15"/>
        <v>-17971.2</v>
      </c>
      <c r="N42" s="25">
        <f>+N43+N46+N54+N55</f>
        <v>-677057.2400000001</v>
      </c>
    </row>
    <row r="43" spans="1:14" ht="18.75" customHeight="1">
      <c r="A43" s="17" t="s">
        <v>60</v>
      </c>
      <c r="B43" s="26">
        <f>B44+B45</f>
        <v>-81741.8</v>
      </c>
      <c r="C43" s="26">
        <f>C44+C45</f>
        <v>-78090</v>
      </c>
      <c r="D43" s="26">
        <f>D44+D45</f>
        <v>-61818.4</v>
      </c>
      <c r="E43" s="26">
        <f>E44+E45</f>
        <v>-9659.6</v>
      </c>
      <c r="F43" s="26">
        <f aca="true" t="shared" si="16" ref="F43:M43">F44+F45</f>
        <v>-43464.4</v>
      </c>
      <c r="G43" s="26">
        <f t="shared" si="16"/>
        <v>-89087.2</v>
      </c>
      <c r="H43" s="26">
        <f t="shared" si="16"/>
        <v>-88988.4</v>
      </c>
      <c r="I43" s="26">
        <f t="shared" si="16"/>
        <v>-53633.2</v>
      </c>
      <c r="J43" s="26">
        <f t="shared" si="16"/>
        <v>-67902.2</v>
      </c>
      <c r="K43" s="26">
        <f t="shared" si="16"/>
        <v>-56357.8</v>
      </c>
      <c r="L43" s="26">
        <f t="shared" si="16"/>
        <v>-27303</v>
      </c>
      <c r="M43" s="26">
        <f t="shared" si="16"/>
        <v>-17928.4</v>
      </c>
      <c r="N43" s="25">
        <f aca="true" t="shared" si="17" ref="N43:N55">SUM(B43:M43)</f>
        <v>-675974.4000000001</v>
      </c>
    </row>
    <row r="44" spans="1:25" ht="18.75" customHeight="1">
      <c r="A44" s="13" t="s">
        <v>61</v>
      </c>
      <c r="B44" s="20">
        <f>ROUND(-B9*$D$3,2)</f>
        <v>-81741.8</v>
      </c>
      <c r="C44" s="20">
        <f>ROUND(-C9*$D$3,2)</f>
        <v>-78090</v>
      </c>
      <c r="D44" s="20">
        <f>ROUND(-D9*$D$3,2)</f>
        <v>-61818.4</v>
      </c>
      <c r="E44" s="20">
        <f>ROUND(-E9*$D$3,2)</f>
        <v>-9659.6</v>
      </c>
      <c r="F44" s="20">
        <f aca="true" t="shared" si="18" ref="F44:M44">ROUND(-F9*$D$3,2)</f>
        <v>-43464.4</v>
      </c>
      <c r="G44" s="20">
        <f t="shared" si="18"/>
        <v>-89087.2</v>
      </c>
      <c r="H44" s="20">
        <f t="shared" si="18"/>
        <v>-88988.4</v>
      </c>
      <c r="I44" s="20">
        <f t="shared" si="18"/>
        <v>-53633.2</v>
      </c>
      <c r="J44" s="20">
        <f t="shared" si="18"/>
        <v>-67902.2</v>
      </c>
      <c r="K44" s="20">
        <f t="shared" si="18"/>
        <v>-56357.8</v>
      </c>
      <c r="L44" s="20">
        <f t="shared" si="18"/>
        <v>-27303</v>
      </c>
      <c r="M44" s="20">
        <f t="shared" si="18"/>
        <v>-17928.4</v>
      </c>
      <c r="N44" s="47">
        <f t="shared" si="17"/>
        <v>-675974.4000000001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558590.8517440599</v>
      </c>
      <c r="C57" s="29">
        <f t="shared" si="21"/>
        <v>342546.8192</v>
      </c>
      <c r="D57" s="29">
        <f t="shared" si="21"/>
        <v>397676.5512631</v>
      </c>
      <c r="E57" s="29">
        <f t="shared" si="21"/>
        <v>97588.14982240001</v>
      </c>
      <c r="F57" s="29">
        <f t="shared" si="21"/>
        <v>329367.98501745006</v>
      </c>
      <c r="G57" s="29">
        <f t="shared" si="21"/>
        <v>416770.7432</v>
      </c>
      <c r="H57" s="29">
        <f t="shared" si="21"/>
        <v>392730.59719999996</v>
      </c>
      <c r="I57" s="29">
        <f t="shared" si="21"/>
        <v>446318.51088839996</v>
      </c>
      <c r="J57" s="29">
        <f t="shared" si="21"/>
        <v>347622.251733</v>
      </c>
      <c r="K57" s="29">
        <f t="shared" si="21"/>
        <v>439727.2371464</v>
      </c>
      <c r="L57" s="29">
        <f t="shared" si="21"/>
        <v>168376.16773406998</v>
      </c>
      <c r="M57" s="29">
        <f t="shared" si="21"/>
        <v>97829.91341424</v>
      </c>
      <c r="N57" s="29">
        <f>SUM(B57:M57)</f>
        <v>4035145.77836312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558590.86</v>
      </c>
      <c r="C60" s="36">
        <f aca="true" t="shared" si="22" ref="C60:M60">SUM(C61:C74)</f>
        <v>342546.82</v>
      </c>
      <c r="D60" s="36">
        <f t="shared" si="22"/>
        <v>397676.55</v>
      </c>
      <c r="E60" s="36">
        <f t="shared" si="22"/>
        <v>97588.15</v>
      </c>
      <c r="F60" s="36">
        <f t="shared" si="22"/>
        <v>329367.98</v>
      </c>
      <c r="G60" s="36">
        <f t="shared" si="22"/>
        <v>416770.75</v>
      </c>
      <c r="H60" s="36">
        <f t="shared" si="22"/>
        <v>392730.58999999997</v>
      </c>
      <c r="I60" s="36">
        <f t="shared" si="22"/>
        <v>446318.51</v>
      </c>
      <c r="J60" s="36">
        <f t="shared" si="22"/>
        <v>347622.26</v>
      </c>
      <c r="K60" s="36">
        <f t="shared" si="22"/>
        <v>439727.24</v>
      </c>
      <c r="L60" s="36">
        <f t="shared" si="22"/>
        <v>168376.17</v>
      </c>
      <c r="M60" s="36">
        <f t="shared" si="22"/>
        <v>97829.91</v>
      </c>
      <c r="N60" s="29">
        <f>SUM(N61:N74)</f>
        <v>4035145.79</v>
      </c>
    </row>
    <row r="61" spans="1:15" ht="18.75" customHeight="1">
      <c r="A61" s="17" t="s">
        <v>75</v>
      </c>
      <c r="B61" s="36">
        <v>106717.74</v>
      </c>
      <c r="C61" s="36">
        <v>104639.34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211357.08000000002</v>
      </c>
      <c r="O61"/>
    </row>
    <row r="62" spans="1:15" ht="18.75" customHeight="1">
      <c r="A62" s="17" t="s">
        <v>76</v>
      </c>
      <c r="B62" s="36">
        <v>451873.12</v>
      </c>
      <c r="C62" s="36">
        <v>237907.48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689780.6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397676.55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397676.55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97588.15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97588.15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329367.98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329367.98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416770.75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416770.75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297513.97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297513.97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95216.62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95216.62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446318.51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446318.51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347622.26</v>
      </c>
      <c r="K70" s="35">
        <v>0</v>
      </c>
      <c r="L70" s="35">
        <v>0</v>
      </c>
      <c r="M70" s="35">
        <v>0</v>
      </c>
      <c r="N70" s="29">
        <f t="shared" si="23"/>
        <v>347622.26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439727.24</v>
      </c>
      <c r="L71" s="35">
        <v>0</v>
      </c>
      <c r="M71" s="62"/>
      <c r="N71" s="26">
        <f t="shared" si="23"/>
        <v>439727.24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168376.17</v>
      </c>
      <c r="M72" s="35">
        <v>0</v>
      </c>
      <c r="N72" s="29">
        <f t="shared" si="23"/>
        <v>168376.17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97829.91</v>
      </c>
      <c r="N73" s="26">
        <f t="shared" si="23"/>
        <v>97829.91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2.1365146620542843</v>
      </c>
      <c r="C78" s="45">
        <v>2.080765783445699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1.8310984674747661</v>
      </c>
      <c r="C79" s="45">
        <v>1.7244891401568492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1.6835372453364117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2.3420259287594685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1.9666425004480748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1.557395144776294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1.8377812454897495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1.7909658961434067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1.7805796611868763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2.005353778076311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1.9175061432048381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2.2803383584441286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2.232138503329671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2016-07-14T20:16:42Z</dcterms:modified>
  <cp:category/>
  <cp:version/>
  <cp:contentType/>
  <cp:contentStatus/>
</cp:coreProperties>
</file>