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<sst xmlns="http://schemas.openxmlformats.org/spreadsheetml/2006/main" count="105" uniqueCount="103">
  <si>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</si>
  <si>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</si>
  <si>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</si>
  <si>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</si>
  <si>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</si>
  <si>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</si>
  <si>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</si>
  <si>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</si>
  <si>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</si>
  <si>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</si>
  <si>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</si>
  <si>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</si>
  <si>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</si>
  <si>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</si>
  <si>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</si>
  <si>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</si>
  <si>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</si>
  <si>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</si>
  <si>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</si>
  <si>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</si>
  <si>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</si>
  <si>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</si>
  <si>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</si>
  <si>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</si>
  <si>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</si>
  <si>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</si>
  <si>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</si>
  <si>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</si>
  <si>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</si>
  <si>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</si>
  <si>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</si>
  <si>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</si>
  <si>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</si>
  <si>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</si>
  <si>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</si>
  <si>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</si>
  <si>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</si>
  <si>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</si>
  <si>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</si>
  <si>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</si>
  <si>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</si>
  <si>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</si>
  <si>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</si>
  <si>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</si>
  <si>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</si>
  <si>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</si>
  <si>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</si>
  <si>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</si>
  <si>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</si>
  <si>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</si>
  <si>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</si>
  <si>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</si>
  <si>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</si>
  <si>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</si>
  <si>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</si>
  <si>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</si>
  <si>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</si>
  <si>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</si>
  <si>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</si>
  <si>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</si>
  <si>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</si>
  <si>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</si>
  <si>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</si>
  <si>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</si>
  <si>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</si>
  <si>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</si>
  <si>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</si>
  <si>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</si>
  <si>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</si>
  <si>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</si>
  <si>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</si>
  <si>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</si>
  <si>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</si>
  <si>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</si>
  <si>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</si>
  <si>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</si>
  <si>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</si>
  <si>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</si>
  <si>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</si>
  <si>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</si>
  <si>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</si>
  <si>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</si>
  <si>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</si>
  <si>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</si>
  <si>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</si>
  <si>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</si>
  <si>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</si>
  <si>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</si>
  <si>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</si>
  <si>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</si>
  <si>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</si>
  <si>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</si>
  <si>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</si>
  <si>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</si>
  <si>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</si>
  <si>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</si>
  <si>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</si>
  <si>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</si>
  <si>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</si>
  <si>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</si>
  <si>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</si>
  <si>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</si>
  <si>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07/07/16 - VENCIMENTO 14/07/16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</si>
</sst>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494846</v>
      </c>
      <c r="C7" s="10">
        <f>C8+C20+C24</f>
        <v>356613</v>
      </c>
      <c r="D7" s="10">
        <f>D8+D20+D24</f>
        <v>376172</v>
      </c>
      <c r="E7" s="10">
        <f>E8+E20+E24</f>
        <v>66573</v>
      </c>
      <c r="F7" s="10">
        <f aca="true" t="shared" si="0" ref="F7:M7">F8+F20+F24</f>
        <v>293463</v>
      </c>
      <c r="G7" s="10">
        <f t="shared" si="0"/>
        <v>501835</v>
      </c>
      <c r="H7" s="10">
        <f t="shared" si="0"/>
        <v>440200</v>
      </c>
      <c r="I7" s="10">
        <f t="shared" si="0"/>
        <v>410415</v>
      </c>
      <c r="J7" s="10">
        <f t="shared" si="0"/>
        <v>296695</v>
      </c>
      <c r="K7" s="10">
        <f t="shared" si="0"/>
        <v>353067</v>
      </c>
      <c r="L7" s="10">
        <f t="shared" si="0"/>
        <v>145009</v>
      </c>
      <c r="M7" s="10">
        <f t="shared" si="0"/>
        <v>86542</v>
      </c>
      <c r="N7" s="10">
        <f>+N8+N20+N24</f>
        <v>3821430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231495</v>
      </c>
      <c r="C8" s="12">
        <f>+C9+C12+C16</f>
        <v>179172</v>
      </c>
      <c r="D8" s="12">
        <f>+D9+D12+D16</f>
        <v>205681</v>
      </c>
      <c r="E8" s="12">
        <f>+E9+E12+E16</f>
        <v>32935</v>
      </c>
      <c r="F8" s="12">
        <f aca="true" t="shared" si="1" ref="F8:M8">+F9+F12+F16</f>
        <v>147965</v>
      </c>
      <c r="G8" s="12">
        <f t="shared" si="1"/>
        <v>259558</v>
      </c>
      <c r="H8" s="12">
        <f t="shared" si="1"/>
        <v>223248</v>
      </c>
      <c r="I8" s="12">
        <f t="shared" si="1"/>
        <v>211795</v>
      </c>
      <c r="J8" s="12">
        <f t="shared" si="1"/>
        <v>154211</v>
      </c>
      <c r="K8" s="12">
        <f t="shared" si="1"/>
        <v>173060</v>
      </c>
      <c r="L8" s="12">
        <f t="shared" si="1"/>
        <v>79368</v>
      </c>
      <c r="M8" s="12">
        <f t="shared" si="1"/>
        <v>49886</v>
      </c>
      <c r="N8" s="12">
        <f>SUM(B8:M8)</f>
        <v>1948374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22132</v>
      </c>
      <c r="C9" s="14">
        <v>21751</v>
      </c>
      <c r="D9" s="14">
        <v>15447</v>
      </c>
      <c r="E9" s="14">
        <v>2567</v>
      </c>
      <c r="F9" s="14">
        <v>12189</v>
      </c>
      <c r="G9" s="14">
        <v>24001</v>
      </c>
      <c r="H9" s="14">
        <v>28099</v>
      </c>
      <c r="I9" s="14">
        <v>14180</v>
      </c>
      <c r="J9" s="14">
        <v>18652</v>
      </c>
      <c r="K9" s="14">
        <v>14687</v>
      </c>
      <c r="L9" s="14">
        <v>9587</v>
      </c>
      <c r="M9" s="14">
        <v>6242</v>
      </c>
      <c r="N9" s="12">
        <f aca="true" t="shared" si="2" ref="N9:N19">SUM(B9:M9)</f>
        <v>189534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22132</v>
      </c>
      <c r="C10" s="14">
        <f>+C9-C11</f>
        <v>21751</v>
      </c>
      <c r="D10" s="14">
        <f>+D9-D11</f>
        <v>15447</v>
      </c>
      <c r="E10" s="14">
        <f>+E9-E11</f>
        <v>2567</v>
      </c>
      <c r="F10" s="14">
        <f aca="true" t="shared" si="3" ref="F10:M10">+F9-F11</f>
        <v>12189</v>
      </c>
      <c r="G10" s="14">
        <f t="shared" si="3"/>
        <v>24001</v>
      </c>
      <c r="H10" s="14">
        <f t="shared" si="3"/>
        <v>28099</v>
      </c>
      <c r="I10" s="14">
        <f t="shared" si="3"/>
        <v>14180</v>
      </c>
      <c r="J10" s="14">
        <f t="shared" si="3"/>
        <v>18652</v>
      </c>
      <c r="K10" s="14">
        <f t="shared" si="3"/>
        <v>14687</v>
      </c>
      <c r="L10" s="14">
        <f t="shared" si="3"/>
        <v>9587</v>
      </c>
      <c r="M10" s="14">
        <f t="shared" si="3"/>
        <v>6242</v>
      </c>
      <c r="N10" s="12">
        <f t="shared" si="2"/>
        <v>189534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183444</v>
      </c>
      <c r="C12" s="14">
        <f>C13+C14+C15</f>
        <v>140239</v>
      </c>
      <c r="D12" s="14">
        <f>D13+D14+D15</f>
        <v>170033</v>
      </c>
      <c r="E12" s="14">
        <f>E13+E14+E15</f>
        <v>27098</v>
      </c>
      <c r="F12" s="14">
        <f aca="true" t="shared" si="4" ref="F12:M12">F13+F14+F15</f>
        <v>120018</v>
      </c>
      <c r="G12" s="14">
        <f t="shared" si="4"/>
        <v>207644</v>
      </c>
      <c r="H12" s="14">
        <f t="shared" si="4"/>
        <v>172632</v>
      </c>
      <c r="I12" s="14">
        <f t="shared" si="4"/>
        <v>174228</v>
      </c>
      <c r="J12" s="14">
        <f t="shared" si="4"/>
        <v>119564</v>
      </c>
      <c r="K12" s="14">
        <f t="shared" si="4"/>
        <v>137607</v>
      </c>
      <c r="L12" s="14">
        <f t="shared" si="4"/>
        <v>62300</v>
      </c>
      <c r="M12" s="14">
        <f t="shared" si="4"/>
        <v>39737</v>
      </c>
      <c r="N12" s="12">
        <f t="shared" si="2"/>
        <v>1554544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88071</v>
      </c>
      <c r="C13" s="14">
        <v>69696</v>
      </c>
      <c r="D13" s="14">
        <v>80900</v>
      </c>
      <c r="E13" s="14">
        <v>13405</v>
      </c>
      <c r="F13" s="14">
        <v>57771</v>
      </c>
      <c r="G13" s="14">
        <v>102228</v>
      </c>
      <c r="H13" s="14">
        <v>88786</v>
      </c>
      <c r="I13" s="14">
        <v>86900</v>
      </c>
      <c r="J13" s="14">
        <v>57359</v>
      </c>
      <c r="K13" s="14">
        <v>66300</v>
      </c>
      <c r="L13" s="14">
        <v>30087</v>
      </c>
      <c r="M13" s="14">
        <v>18422</v>
      </c>
      <c r="N13" s="12">
        <f t="shared" si="2"/>
        <v>759925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92182</v>
      </c>
      <c r="C14" s="14">
        <v>66885</v>
      </c>
      <c r="D14" s="14">
        <v>86732</v>
      </c>
      <c r="E14" s="14">
        <v>13082</v>
      </c>
      <c r="F14" s="14">
        <v>59723</v>
      </c>
      <c r="G14" s="14">
        <v>99538</v>
      </c>
      <c r="H14" s="14">
        <v>80149</v>
      </c>
      <c r="I14" s="14">
        <v>85237</v>
      </c>
      <c r="J14" s="14">
        <v>59783</v>
      </c>
      <c r="K14" s="14">
        <v>69230</v>
      </c>
      <c r="L14" s="14">
        <v>31035</v>
      </c>
      <c r="M14" s="14">
        <v>20702</v>
      </c>
      <c r="N14" s="12">
        <f t="shared" si="2"/>
        <v>764278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3191</v>
      </c>
      <c r="C15" s="14">
        <v>3658</v>
      </c>
      <c r="D15" s="14">
        <v>2401</v>
      </c>
      <c r="E15" s="14">
        <v>611</v>
      </c>
      <c r="F15" s="14">
        <v>2524</v>
      </c>
      <c r="G15" s="14">
        <v>5878</v>
      </c>
      <c r="H15" s="14">
        <v>3697</v>
      </c>
      <c r="I15" s="14">
        <v>2091</v>
      </c>
      <c r="J15" s="14">
        <v>2422</v>
      </c>
      <c r="K15" s="14">
        <v>2077</v>
      </c>
      <c r="L15" s="14">
        <v>1178</v>
      </c>
      <c r="M15" s="14">
        <v>613</v>
      </c>
      <c r="N15" s="12">
        <f t="shared" si="2"/>
        <v>30341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25919</v>
      </c>
      <c r="C16" s="14">
        <f>C17+C18+C19</f>
        <v>17182</v>
      </c>
      <c r="D16" s="14">
        <f>D17+D18+D19</f>
        <v>20201</v>
      </c>
      <c r="E16" s="14">
        <f>E17+E18+E19</f>
        <v>3270</v>
      </c>
      <c r="F16" s="14">
        <f aca="true" t="shared" si="5" ref="F16:M16">F17+F18+F19</f>
        <v>15758</v>
      </c>
      <c r="G16" s="14">
        <f t="shared" si="5"/>
        <v>27913</v>
      </c>
      <c r="H16" s="14">
        <f t="shared" si="5"/>
        <v>22517</v>
      </c>
      <c r="I16" s="14">
        <f t="shared" si="5"/>
        <v>23387</v>
      </c>
      <c r="J16" s="14">
        <f t="shared" si="5"/>
        <v>15995</v>
      </c>
      <c r="K16" s="14">
        <f t="shared" si="5"/>
        <v>20766</v>
      </c>
      <c r="L16" s="14">
        <f t="shared" si="5"/>
        <v>7481</v>
      </c>
      <c r="M16" s="14">
        <f t="shared" si="5"/>
        <v>3907</v>
      </c>
      <c r="N16" s="12">
        <f t="shared" si="2"/>
        <v>204296</v>
      </c>
    </row>
    <row r="17" spans="1:25" ht="18.75" customHeight="1">
      <c r="A17" s="15" t="s">
        <v>16</v>
      </c>
      <c r="B17" s="14">
        <v>15655</v>
      </c>
      <c r="C17" s="14">
        <v>11400</v>
      </c>
      <c r="D17" s="14">
        <v>10964</v>
      </c>
      <c r="E17" s="14">
        <v>1992</v>
      </c>
      <c r="F17" s="14">
        <v>9729</v>
      </c>
      <c r="G17" s="14">
        <v>17288</v>
      </c>
      <c r="H17" s="14">
        <v>14108</v>
      </c>
      <c r="I17" s="14">
        <v>14570</v>
      </c>
      <c r="J17" s="14">
        <v>9640</v>
      </c>
      <c r="K17" s="14">
        <v>12540</v>
      </c>
      <c r="L17" s="14">
        <v>4620</v>
      </c>
      <c r="M17" s="14">
        <v>2355</v>
      </c>
      <c r="N17" s="12">
        <f t="shared" si="2"/>
        <v>124861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9459</v>
      </c>
      <c r="C18" s="14">
        <v>5019</v>
      </c>
      <c r="D18" s="14">
        <v>8708</v>
      </c>
      <c r="E18" s="14">
        <v>1175</v>
      </c>
      <c r="F18" s="14">
        <v>5474</v>
      </c>
      <c r="G18" s="14">
        <v>9323</v>
      </c>
      <c r="H18" s="14">
        <v>7566</v>
      </c>
      <c r="I18" s="14">
        <v>8377</v>
      </c>
      <c r="J18" s="14">
        <v>5842</v>
      </c>
      <c r="K18" s="14">
        <v>7869</v>
      </c>
      <c r="L18" s="14">
        <v>2653</v>
      </c>
      <c r="M18" s="14">
        <v>1438</v>
      </c>
      <c r="N18" s="12">
        <f t="shared" si="2"/>
        <v>72903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805</v>
      </c>
      <c r="C19" s="14">
        <v>763</v>
      </c>
      <c r="D19" s="14">
        <v>529</v>
      </c>
      <c r="E19" s="14">
        <v>103</v>
      </c>
      <c r="F19" s="14">
        <v>555</v>
      </c>
      <c r="G19" s="14">
        <v>1302</v>
      </c>
      <c r="H19" s="14">
        <v>843</v>
      </c>
      <c r="I19" s="14">
        <v>440</v>
      </c>
      <c r="J19" s="14">
        <v>513</v>
      </c>
      <c r="K19" s="14">
        <v>357</v>
      </c>
      <c r="L19" s="14">
        <v>208</v>
      </c>
      <c r="M19" s="14">
        <v>114</v>
      </c>
      <c r="N19" s="12">
        <f t="shared" si="2"/>
        <v>6532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136623</v>
      </c>
      <c r="C20" s="18">
        <f>C21+C22+C23</f>
        <v>84093</v>
      </c>
      <c r="D20" s="18">
        <f>D21+D22+D23</f>
        <v>79314</v>
      </c>
      <c r="E20" s="18">
        <f>E21+E22+E23</f>
        <v>14085</v>
      </c>
      <c r="F20" s="18">
        <f aca="true" t="shared" si="6" ref="F20:M20">F21+F22+F23</f>
        <v>63384</v>
      </c>
      <c r="G20" s="18">
        <f t="shared" si="6"/>
        <v>110149</v>
      </c>
      <c r="H20" s="18">
        <f t="shared" si="6"/>
        <v>110105</v>
      </c>
      <c r="I20" s="18">
        <f t="shared" si="6"/>
        <v>107757</v>
      </c>
      <c r="J20" s="18">
        <f t="shared" si="6"/>
        <v>72547</v>
      </c>
      <c r="K20" s="18">
        <f t="shared" si="6"/>
        <v>107731</v>
      </c>
      <c r="L20" s="18">
        <f t="shared" si="6"/>
        <v>41365</v>
      </c>
      <c r="M20" s="18">
        <f t="shared" si="6"/>
        <v>23650</v>
      </c>
      <c r="N20" s="12">
        <f aca="true" t="shared" si="7" ref="N20:N26">SUM(B20:M20)</f>
        <v>950803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70522</v>
      </c>
      <c r="C21" s="14">
        <v>46806</v>
      </c>
      <c r="D21" s="14">
        <v>42785</v>
      </c>
      <c r="E21" s="14">
        <v>7833</v>
      </c>
      <c r="F21" s="14">
        <v>34676</v>
      </c>
      <c r="G21" s="14">
        <v>61338</v>
      </c>
      <c r="H21" s="14">
        <v>63171</v>
      </c>
      <c r="I21" s="14">
        <v>59563</v>
      </c>
      <c r="J21" s="14">
        <v>39059</v>
      </c>
      <c r="K21" s="14">
        <v>56626</v>
      </c>
      <c r="L21" s="14">
        <v>21954</v>
      </c>
      <c r="M21" s="14">
        <v>12217</v>
      </c>
      <c r="N21" s="12">
        <f t="shared" si="7"/>
        <v>516550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64179</v>
      </c>
      <c r="C22" s="14">
        <v>35698</v>
      </c>
      <c r="D22" s="14">
        <v>35582</v>
      </c>
      <c r="E22" s="14">
        <v>5991</v>
      </c>
      <c r="F22" s="14">
        <v>27727</v>
      </c>
      <c r="G22" s="14">
        <v>46469</v>
      </c>
      <c r="H22" s="14">
        <v>45339</v>
      </c>
      <c r="I22" s="14">
        <v>47111</v>
      </c>
      <c r="J22" s="14">
        <v>32351</v>
      </c>
      <c r="K22" s="14">
        <v>49800</v>
      </c>
      <c r="L22" s="14">
        <v>18820</v>
      </c>
      <c r="M22" s="14">
        <v>11136</v>
      </c>
      <c r="N22" s="12">
        <f t="shared" si="7"/>
        <v>420203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1922</v>
      </c>
      <c r="C23" s="14">
        <v>1589</v>
      </c>
      <c r="D23" s="14">
        <v>947</v>
      </c>
      <c r="E23" s="14">
        <v>261</v>
      </c>
      <c r="F23" s="14">
        <v>981</v>
      </c>
      <c r="G23" s="14">
        <v>2342</v>
      </c>
      <c r="H23" s="14">
        <v>1595</v>
      </c>
      <c r="I23" s="14">
        <v>1083</v>
      </c>
      <c r="J23" s="14">
        <v>1137</v>
      </c>
      <c r="K23" s="14">
        <v>1305</v>
      </c>
      <c r="L23" s="14">
        <v>591</v>
      </c>
      <c r="M23" s="14">
        <v>297</v>
      </c>
      <c r="N23" s="12">
        <f t="shared" si="7"/>
        <v>14050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126728</v>
      </c>
      <c r="C24" s="14">
        <f>C25+C26</f>
        <v>93348</v>
      </c>
      <c r="D24" s="14">
        <f>D25+D26</f>
        <v>91177</v>
      </c>
      <c r="E24" s="14">
        <f>E25+E26</f>
        <v>19553</v>
      </c>
      <c r="F24" s="14">
        <f aca="true" t="shared" si="8" ref="F24:M24">F25+F26</f>
        <v>82114</v>
      </c>
      <c r="G24" s="14">
        <f t="shared" si="8"/>
        <v>132128</v>
      </c>
      <c r="H24" s="14">
        <f t="shared" si="8"/>
        <v>106847</v>
      </c>
      <c r="I24" s="14">
        <f t="shared" si="8"/>
        <v>90863</v>
      </c>
      <c r="J24" s="14">
        <f t="shared" si="8"/>
        <v>69937</v>
      </c>
      <c r="K24" s="14">
        <f t="shared" si="8"/>
        <v>72276</v>
      </c>
      <c r="L24" s="14">
        <f t="shared" si="8"/>
        <v>24276</v>
      </c>
      <c r="M24" s="14">
        <f t="shared" si="8"/>
        <v>13006</v>
      </c>
      <c r="N24" s="12">
        <f t="shared" si="7"/>
        <v>922253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79161</v>
      </c>
      <c r="C25" s="14">
        <v>63907</v>
      </c>
      <c r="D25" s="14">
        <v>59498</v>
      </c>
      <c r="E25" s="14">
        <v>13643</v>
      </c>
      <c r="F25" s="14">
        <v>55062</v>
      </c>
      <c r="G25" s="14">
        <v>89718</v>
      </c>
      <c r="H25" s="14">
        <v>76542</v>
      </c>
      <c r="I25" s="14">
        <v>57096</v>
      </c>
      <c r="J25" s="14">
        <v>48220</v>
      </c>
      <c r="K25" s="14">
        <v>45891</v>
      </c>
      <c r="L25" s="14">
        <v>15785</v>
      </c>
      <c r="M25" s="14">
        <v>7904</v>
      </c>
      <c r="N25" s="12">
        <f t="shared" si="7"/>
        <v>612427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47567</v>
      </c>
      <c r="C26" s="14">
        <v>29441</v>
      </c>
      <c r="D26" s="14">
        <v>31679</v>
      </c>
      <c r="E26" s="14">
        <v>5910</v>
      </c>
      <c r="F26" s="14">
        <v>27052</v>
      </c>
      <c r="G26" s="14">
        <v>42410</v>
      </c>
      <c r="H26" s="14">
        <v>30305</v>
      </c>
      <c r="I26" s="14">
        <v>33767</v>
      </c>
      <c r="J26" s="14">
        <v>21717</v>
      </c>
      <c r="K26" s="14">
        <v>26385</v>
      </c>
      <c r="L26" s="14">
        <v>8491</v>
      </c>
      <c r="M26" s="14">
        <v>5102</v>
      </c>
      <c r="N26" s="12">
        <f t="shared" si="7"/>
        <v>309826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1.87210546</v>
      </c>
      <c r="C28" s="23">
        <f aca="true" t="shared" si="9" ref="C28:M28">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929660.9784591601</v>
      </c>
      <c r="C36" s="61">
        <f aca="true" t="shared" si="11" ref="C36:M36">C37+C38+C39+C40</f>
        <v>647448.3918</v>
      </c>
      <c r="D36" s="61">
        <f t="shared" si="11"/>
        <v>642066.6562086</v>
      </c>
      <c r="E36" s="61">
        <f t="shared" si="11"/>
        <v>155622.7916432</v>
      </c>
      <c r="F36" s="61">
        <f t="shared" si="11"/>
        <v>575952.5977191501</v>
      </c>
      <c r="G36" s="61">
        <f t="shared" si="11"/>
        <v>780104.942</v>
      </c>
      <c r="H36" s="61">
        <f t="shared" si="11"/>
        <v>801816.54</v>
      </c>
      <c r="I36" s="61">
        <f t="shared" si="11"/>
        <v>729601.6153969999</v>
      </c>
      <c r="J36" s="61">
        <f t="shared" si="11"/>
        <v>594064.9711384999</v>
      </c>
      <c r="K36" s="61">
        <f t="shared" si="11"/>
        <v>676059.80441392</v>
      </c>
      <c r="L36" s="61">
        <f t="shared" si="11"/>
        <v>329793.60713287</v>
      </c>
      <c r="M36" s="61">
        <f t="shared" si="11"/>
        <v>192693.30313952002</v>
      </c>
      <c r="N36" s="61">
        <f>N37+N38+N39+N40</f>
        <v>7054886.199051919</v>
      </c>
    </row>
    <row r="37" spans="1:14" ht="18.75" customHeight="1">
      <c r="A37" s="58" t="s">
        <v>55</v>
      </c>
      <c r="B37" s="55">
        <f aca="true" t="shared" si="12" ref="B37:M37">B29*B7</f>
        <v>929469.2418000001</v>
      </c>
      <c r="C37" s="55">
        <f t="shared" si="12"/>
        <v>647109.9498</v>
      </c>
      <c r="D37" s="55">
        <f t="shared" si="12"/>
        <v>632345.132</v>
      </c>
      <c r="E37" s="55">
        <f t="shared" si="12"/>
        <v>155394.6966</v>
      </c>
      <c r="F37" s="55">
        <f t="shared" si="12"/>
        <v>575657.0208</v>
      </c>
      <c r="G37" s="55">
        <f t="shared" si="12"/>
        <v>780002.1405</v>
      </c>
      <c r="H37" s="55">
        <f t="shared" si="12"/>
        <v>801384.1</v>
      </c>
      <c r="I37" s="55">
        <f t="shared" si="12"/>
        <v>729389.538</v>
      </c>
      <c r="J37" s="55">
        <f t="shared" si="12"/>
        <v>593835.0425</v>
      </c>
      <c r="K37" s="55">
        <f t="shared" si="12"/>
        <v>675664.3179</v>
      </c>
      <c r="L37" s="55">
        <f t="shared" si="12"/>
        <v>329590.9561</v>
      </c>
      <c r="M37" s="55">
        <f t="shared" si="12"/>
        <v>192607.8752</v>
      </c>
      <c r="N37" s="57">
        <f>SUM(B37:M37)</f>
        <v>7042450.0112</v>
      </c>
    </row>
    <row r="38" spans="1:14" ht="18.75" customHeight="1">
      <c r="A38" s="58" t="s">
        <v>56</v>
      </c>
      <c r="B38" s="55">
        <f aca="true" t="shared" si="13" ref="B38:M38">B30*B7</f>
        <v>-3065.34334084</v>
      </c>
      <c r="C38" s="55">
        <f t="shared" si="13"/>
        <v>-2139.678</v>
      </c>
      <c r="D38" s="55">
        <f t="shared" si="13"/>
        <v>-2087.7357914</v>
      </c>
      <c r="E38" s="55">
        <f t="shared" si="13"/>
        <v>-418.1849568</v>
      </c>
      <c r="F38" s="55">
        <f t="shared" si="13"/>
        <v>-1865.82308085</v>
      </c>
      <c r="G38" s="55">
        <f t="shared" si="13"/>
        <v>-2559.3585000000003</v>
      </c>
      <c r="H38" s="55">
        <f t="shared" si="13"/>
        <v>-2465.12</v>
      </c>
      <c r="I38" s="55">
        <f t="shared" si="13"/>
        <v>-2334.522603</v>
      </c>
      <c r="J38" s="55">
        <f t="shared" si="13"/>
        <v>-1888.6713615</v>
      </c>
      <c r="K38" s="55">
        <f t="shared" si="13"/>
        <v>-2206.75348608</v>
      </c>
      <c r="L38" s="55">
        <f t="shared" si="13"/>
        <v>-1068.50896713</v>
      </c>
      <c r="M38" s="55">
        <f t="shared" si="13"/>
        <v>-633.61206048</v>
      </c>
      <c r="N38" s="25">
        <f>SUM(B38:M38)</f>
        <v>-22733.312148080004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-90311.32</v>
      </c>
      <c r="C42" s="25">
        <f aca="true" t="shared" si="15" ref="C42:M42">+C43+C46+C54+C55</f>
        <v>-86273.64</v>
      </c>
      <c r="D42" s="25">
        <f t="shared" si="15"/>
        <v>-59047.04</v>
      </c>
      <c r="E42" s="25">
        <f t="shared" si="15"/>
        <v>-9797.4</v>
      </c>
      <c r="F42" s="25">
        <f t="shared" si="15"/>
        <v>-47589.6</v>
      </c>
      <c r="G42" s="25">
        <f t="shared" si="15"/>
        <v>-91259.44</v>
      </c>
      <c r="H42" s="25">
        <f t="shared" si="15"/>
        <v>-108026.2</v>
      </c>
      <c r="I42" s="25">
        <f t="shared" si="15"/>
        <v>-53986.72</v>
      </c>
      <c r="J42" s="25">
        <f t="shared" si="15"/>
        <v>-75833.04000000001</v>
      </c>
      <c r="K42" s="25">
        <f t="shared" si="15"/>
        <v>-55909.04</v>
      </c>
      <c r="L42" s="25">
        <f t="shared" si="15"/>
        <v>-36516.2</v>
      </c>
      <c r="M42" s="25">
        <f t="shared" si="15"/>
        <v>-23762.399999999998</v>
      </c>
      <c r="N42" s="25">
        <f>+N43+N46+N54+N55</f>
        <v>-738312.0399999999</v>
      </c>
    </row>
    <row r="43" spans="1:14" ht="18.75" customHeight="1">
      <c r="A43" s="17" t="s">
        <v>60</v>
      </c>
      <c r="B43" s="26">
        <f>B44+B45</f>
        <v>-84101.6</v>
      </c>
      <c r="C43" s="26">
        <f>C44+C45</f>
        <v>-82653.8</v>
      </c>
      <c r="D43" s="26">
        <f>D44+D45</f>
        <v>-58698.6</v>
      </c>
      <c r="E43" s="26">
        <f>E44+E45</f>
        <v>-9754.6</v>
      </c>
      <c r="F43" s="26">
        <f aca="true" t="shared" si="16" ref="F43:M43">F44+F45</f>
        <v>-46318.2</v>
      </c>
      <c r="G43" s="26">
        <f t="shared" si="16"/>
        <v>-91203.8</v>
      </c>
      <c r="H43" s="26">
        <f t="shared" si="16"/>
        <v>-106776.2</v>
      </c>
      <c r="I43" s="26">
        <f t="shared" si="16"/>
        <v>-53884</v>
      </c>
      <c r="J43" s="26">
        <f t="shared" si="16"/>
        <v>-70877.6</v>
      </c>
      <c r="K43" s="26">
        <f t="shared" si="16"/>
        <v>-55810.6</v>
      </c>
      <c r="L43" s="26">
        <f t="shared" si="16"/>
        <v>-36430.6</v>
      </c>
      <c r="M43" s="26">
        <f t="shared" si="16"/>
        <v>-23719.6</v>
      </c>
      <c r="N43" s="25">
        <f aca="true" t="shared" si="17" ref="N43:N55">SUM(B43:M43)</f>
        <v>-720229.2</v>
      </c>
    </row>
    <row r="44" spans="1:25" ht="18.75" customHeight="1">
      <c r="A44" s="13" t="s">
        <v>61</v>
      </c>
      <c r="B44" s="20">
        <f>ROUND(-B9*$D$3,2)</f>
        <v>-84101.6</v>
      </c>
      <c r="C44" s="20">
        <f>ROUND(-C9*$D$3,2)</f>
        <v>-82653.8</v>
      </c>
      <c r="D44" s="20">
        <f>ROUND(-D9*$D$3,2)</f>
        <v>-58698.6</v>
      </c>
      <c r="E44" s="20">
        <f>ROUND(-E9*$D$3,2)</f>
        <v>-9754.6</v>
      </c>
      <c r="F44" s="20">
        <f aca="true" t="shared" si="18" ref="F44:M44">ROUND(-F9*$D$3,2)</f>
        <v>-46318.2</v>
      </c>
      <c r="G44" s="20">
        <f t="shared" si="18"/>
        <v>-91203.8</v>
      </c>
      <c r="H44" s="20">
        <f t="shared" si="18"/>
        <v>-106776.2</v>
      </c>
      <c r="I44" s="20">
        <f t="shared" si="18"/>
        <v>-53884</v>
      </c>
      <c r="J44" s="20">
        <f t="shared" si="18"/>
        <v>-70877.6</v>
      </c>
      <c r="K44" s="20">
        <f t="shared" si="18"/>
        <v>-55810.6</v>
      </c>
      <c r="L44" s="20">
        <f t="shared" si="18"/>
        <v>-36430.6</v>
      </c>
      <c r="M44" s="20">
        <f t="shared" si="18"/>
        <v>-23719.6</v>
      </c>
      <c r="N44" s="47">
        <f t="shared" si="17"/>
        <v>-720229.2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-6209.72</v>
      </c>
      <c r="C46" s="26">
        <f aca="true" t="shared" si="20" ref="C46:M46">SUM(C47:C53)</f>
        <v>-3619.84</v>
      </c>
      <c r="D46" s="26">
        <f t="shared" si="20"/>
        <v>-348.44</v>
      </c>
      <c r="E46" s="26">
        <f t="shared" si="20"/>
        <v>-42.8</v>
      </c>
      <c r="F46" s="26">
        <f t="shared" si="20"/>
        <v>-1271.4</v>
      </c>
      <c r="G46" s="26">
        <f t="shared" si="20"/>
        <v>-55.64</v>
      </c>
      <c r="H46" s="26">
        <f t="shared" si="20"/>
        <v>-1250</v>
      </c>
      <c r="I46" s="26">
        <f t="shared" si="20"/>
        <v>-102.72</v>
      </c>
      <c r="J46" s="26">
        <f t="shared" si="20"/>
        <v>-4955.44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-18082.84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-6000</v>
      </c>
      <c r="C49" s="24">
        <v>-3500</v>
      </c>
      <c r="D49" s="24">
        <v>-250</v>
      </c>
      <c r="E49" s="24">
        <v>0</v>
      </c>
      <c r="F49" s="24">
        <v>-1250</v>
      </c>
      <c r="G49" s="24">
        <v>0</v>
      </c>
      <c r="H49" s="24">
        <v>-1250</v>
      </c>
      <c r="I49" s="24">
        <v>0</v>
      </c>
      <c r="J49" s="24">
        <v>-4750</v>
      </c>
      <c r="K49" s="24">
        <v>0</v>
      </c>
      <c r="L49" s="24">
        <v>0</v>
      </c>
      <c r="M49" s="24">
        <v>0</v>
      </c>
      <c r="N49" s="24">
        <f t="shared" si="17"/>
        <v>-17000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839349.65845916</v>
      </c>
      <c r="C57" s="29">
        <f t="shared" si="21"/>
        <v>561174.7518</v>
      </c>
      <c r="D57" s="29">
        <f t="shared" si="21"/>
        <v>583019.6162086</v>
      </c>
      <c r="E57" s="29">
        <f t="shared" si="21"/>
        <v>145825.3916432</v>
      </c>
      <c r="F57" s="29">
        <f t="shared" si="21"/>
        <v>528362.9977191502</v>
      </c>
      <c r="G57" s="29">
        <f t="shared" si="21"/>
        <v>688845.5020000001</v>
      </c>
      <c r="H57" s="29">
        <f t="shared" si="21"/>
        <v>693790.3400000001</v>
      </c>
      <c r="I57" s="29">
        <f t="shared" si="21"/>
        <v>675614.8953969999</v>
      </c>
      <c r="J57" s="29">
        <f t="shared" si="21"/>
        <v>518231.9311384999</v>
      </c>
      <c r="K57" s="29">
        <f t="shared" si="21"/>
        <v>620150.76441392</v>
      </c>
      <c r="L57" s="29">
        <f t="shared" si="21"/>
        <v>293277.40713287</v>
      </c>
      <c r="M57" s="29">
        <f t="shared" si="21"/>
        <v>168930.90313952003</v>
      </c>
      <c r="N57" s="29">
        <f>SUM(B57:M57)</f>
        <v>6316574.15905192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839349.66</v>
      </c>
      <c r="C60" s="36">
        <f aca="true" t="shared" si="22" ref="C60:M60">SUM(C61:C74)</f>
        <v>561174.75</v>
      </c>
      <c r="D60" s="36">
        <f t="shared" si="22"/>
        <v>583019.61</v>
      </c>
      <c r="E60" s="36">
        <f t="shared" si="22"/>
        <v>145825.4</v>
      </c>
      <c r="F60" s="36">
        <f t="shared" si="22"/>
        <v>528363</v>
      </c>
      <c r="G60" s="36">
        <f t="shared" si="22"/>
        <v>688845.5</v>
      </c>
      <c r="H60" s="36">
        <f t="shared" si="22"/>
        <v>693790.35</v>
      </c>
      <c r="I60" s="36">
        <f t="shared" si="22"/>
        <v>675614.9</v>
      </c>
      <c r="J60" s="36">
        <f t="shared" si="22"/>
        <v>518231.93</v>
      </c>
      <c r="K60" s="36">
        <f t="shared" si="22"/>
        <v>620150.77</v>
      </c>
      <c r="L60" s="36">
        <f t="shared" si="22"/>
        <v>293277.41</v>
      </c>
      <c r="M60" s="36">
        <f t="shared" si="22"/>
        <v>168930.91</v>
      </c>
      <c r="N60" s="29">
        <f>SUM(N61:N74)</f>
        <v>6316574.1899999995</v>
      </c>
    </row>
    <row r="61" spans="1:15" ht="18.75" customHeight="1">
      <c r="A61" s="17" t="s">
        <v>75</v>
      </c>
      <c r="B61" s="36">
        <v>167198.74</v>
      </c>
      <c r="C61" s="36">
        <v>164628.39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331827.13</v>
      </c>
      <c r="O61"/>
    </row>
    <row r="62" spans="1:15" ht="18.75" customHeight="1">
      <c r="A62" s="17" t="s">
        <v>76</v>
      </c>
      <c r="B62" s="36">
        <v>672150.92</v>
      </c>
      <c r="C62" s="36">
        <v>396546.36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1068697.28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583019.61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583019.61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145825.4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145825.4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528363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528363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688845.5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688845.5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529392.95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529392.95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164397.4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164397.4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675614.9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675614.9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518231.93</v>
      </c>
      <c r="K70" s="35">
        <v>0</v>
      </c>
      <c r="L70" s="35">
        <v>0</v>
      </c>
      <c r="M70" s="35">
        <v>0</v>
      </c>
      <c r="N70" s="29">
        <f t="shared" si="23"/>
        <v>518231.93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620150.77</v>
      </c>
      <c r="L71" s="35">
        <v>0</v>
      </c>
      <c r="M71" s="62"/>
      <c r="N71" s="26">
        <f t="shared" si="23"/>
        <v>620150.77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293277.41</v>
      </c>
      <c r="M72" s="35">
        <v>0</v>
      </c>
      <c r="N72" s="29">
        <f t="shared" si="23"/>
        <v>293277.41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168930.91</v>
      </c>
      <c r="N73" s="26">
        <f t="shared" si="23"/>
        <v>168930.91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2.0975113016135323</v>
      </c>
      <c r="C78" s="45">
        <v>2.0727445791364527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1.8319190253809097</v>
      </c>
      <c r="C79" s="45">
        <v>1.7277679822169398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1.6811958258684858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2.337626239514518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1.9626072033583455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1.5545048511961104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1.8317291825366526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1.789788800453747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1.7777167389033048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2.002274966340855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1.914820145790799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2.2742975065883497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2.2265871269385964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2016-07-13T18:19:41Z</dcterms:modified>
  <cp:category/>
  <cp:version/>
  <cp:contentType/>
  <cp:contentStatus/>
</cp:coreProperties>
</file>