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<sst xmlns="http://schemas.openxmlformats.org/spreadsheetml/2006/main" count="105" uniqueCount="103">
  <si>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</si>
  <si>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</si>
  <si>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</si>
  <si>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</si>
  <si>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</si>
  <si>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</si>
  <si>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</si>
  <si>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</si>
  <si>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</si>
  <si>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</si>
  <si>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</si>
  <si>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</si>
  <si>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</si>
  <si>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</si>
  <si>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</si>
  <si>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</si>
  <si>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</si>
  <si>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</si>
  <si>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</si>
  <si>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</si>
  <si>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</si>
  <si>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</si>
  <si>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</si>
  <si>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</si>
  <si>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</si>
  <si>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</si>
  <si>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</si>
  <si>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</si>
  <si>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</si>
  <si>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</si>
  <si>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</si>
  <si>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</si>
  <si>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</si>
  <si>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</si>
  <si>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</si>
  <si>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</si>
  <si>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</si>
  <si>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</si>
  <si>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</si>
  <si>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</si>
  <si>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</si>
  <si>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</si>
  <si>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</si>
  <si>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</si>
  <si>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</si>
  <si>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</si>
  <si>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</si>
  <si>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</si>
  <si>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</si>
  <si>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</si>
  <si>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</si>
  <si>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</si>
  <si>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</si>
  <si>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</si>
  <si>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</si>
  <si>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</si>
  <si>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</si>
  <si>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</si>
  <si>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</si>
  <si>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</si>
  <si>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</si>
  <si>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</si>
  <si>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</si>
  <si>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</si>
  <si>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</si>
  <si>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</si>
  <si>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</si>
  <si>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</si>
  <si>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</si>
  <si>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</si>
  <si>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</si>
  <si>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</si>
  <si>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</si>
  <si>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</si>
  <si>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</si>
  <si>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</si>
  <si>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</si>
  <si>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</si>
  <si>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</si>
  <si>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</si>
  <si>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</si>
  <si>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</si>
  <si>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</si>
  <si>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</si>
  <si>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</si>
  <si>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</si>
  <si>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</si>
  <si>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</si>
  <si>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</si>
  <si>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</si>
  <si>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</si>
  <si>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</si>
  <si>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</si>
  <si>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</si>
  <si>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</si>
  <si>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</si>
  <si>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</si>
  <si>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</si>
  <si>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</si>
  <si>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</si>
  <si>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</si>
  <si>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</si>
  <si>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04/07/16 - VENCIMENTO 11/07/16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</si>
</sst>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465404</v>
      </c>
      <c r="C7" s="10">
        <f>C8+C20+C24</f>
        <v>339309</v>
      </c>
      <c r="D7" s="10">
        <f>D8+D20+D24</f>
        <v>354064</v>
      </c>
      <c r="E7" s="10">
        <f>E8+E20+E24</f>
        <v>58446</v>
      </c>
      <c r="F7" s="10">
        <f aca="true" t="shared" si="0" ref="F7:M7">F8+F20+F24</f>
        <v>269508</v>
      </c>
      <c r="G7" s="10">
        <f t="shared" si="0"/>
        <v>472857</v>
      </c>
      <c r="H7" s="10">
        <f t="shared" si="0"/>
        <v>408387</v>
      </c>
      <c r="I7" s="10">
        <f t="shared" si="0"/>
        <v>385039</v>
      </c>
      <c r="J7" s="10">
        <f t="shared" si="0"/>
        <v>282868</v>
      </c>
      <c r="K7" s="10">
        <f t="shared" si="0"/>
        <v>332734</v>
      </c>
      <c r="L7" s="10">
        <f t="shared" si="0"/>
        <v>141464</v>
      </c>
      <c r="M7" s="10">
        <f t="shared" si="0"/>
        <v>83342</v>
      </c>
      <c r="N7" s="10">
        <f>+N8+N20+N24</f>
        <v>3593422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208222</v>
      </c>
      <c r="C8" s="12">
        <f>+C9+C12+C16</f>
        <v>162192</v>
      </c>
      <c r="D8" s="12">
        <f>+D9+D12+D16</f>
        <v>186434</v>
      </c>
      <c r="E8" s="12">
        <f>+E9+E12+E16</f>
        <v>28032</v>
      </c>
      <c r="F8" s="12">
        <f aca="true" t="shared" si="1" ref="F8:M8">+F9+F12+F16</f>
        <v>129592</v>
      </c>
      <c r="G8" s="12">
        <f t="shared" si="1"/>
        <v>233625</v>
      </c>
      <c r="H8" s="12">
        <f t="shared" si="1"/>
        <v>197433</v>
      </c>
      <c r="I8" s="12">
        <f t="shared" si="1"/>
        <v>190767</v>
      </c>
      <c r="J8" s="12">
        <f t="shared" si="1"/>
        <v>140002</v>
      </c>
      <c r="K8" s="12">
        <f t="shared" si="1"/>
        <v>156390</v>
      </c>
      <c r="L8" s="12">
        <f t="shared" si="1"/>
        <v>74553</v>
      </c>
      <c r="M8" s="12">
        <f t="shared" si="1"/>
        <v>46052</v>
      </c>
      <c r="N8" s="12">
        <f>SUM(B8:M8)</f>
        <v>1753294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20029</v>
      </c>
      <c r="C9" s="14">
        <v>19879</v>
      </c>
      <c r="D9" s="14">
        <v>13963</v>
      </c>
      <c r="E9" s="14">
        <v>2203</v>
      </c>
      <c r="F9" s="14">
        <v>10837</v>
      </c>
      <c r="G9" s="14">
        <v>22222</v>
      </c>
      <c r="H9" s="14">
        <v>24363</v>
      </c>
      <c r="I9" s="14">
        <v>12744</v>
      </c>
      <c r="J9" s="14">
        <v>17015</v>
      </c>
      <c r="K9" s="14">
        <v>13371</v>
      </c>
      <c r="L9" s="14">
        <v>9055</v>
      </c>
      <c r="M9" s="14">
        <v>5729</v>
      </c>
      <c r="N9" s="12">
        <f aca="true" t="shared" si="2" ref="N9:N19">SUM(B9:M9)</f>
        <v>171410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20029</v>
      </c>
      <c r="C10" s="14">
        <f>+C9-C11</f>
        <v>19879</v>
      </c>
      <c r="D10" s="14">
        <f>+D9-D11</f>
        <v>13963</v>
      </c>
      <c r="E10" s="14">
        <f>+E9-E11</f>
        <v>2203</v>
      </c>
      <c r="F10" s="14">
        <f aca="true" t="shared" si="3" ref="F10:M10">+F9-F11</f>
        <v>10837</v>
      </c>
      <c r="G10" s="14">
        <f t="shared" si="3"/>
        <v>22222</v>
      </c>
      <c r="H10" s="14">
        <f t="shared" si="3"/>
        <v>24363</v>
      </c>
      <c r="I10" s="14">
        <f t="shared" si="3"/>
        <v>12744</v>
      </c>
      <c r="J10" s="14">
        <f t="shared" si="3"/>
        <v>17015</v>
      </c>
      <c r="K10" s="14">
        <f t="shared" si="3"/>
        <v>13371</v>
      </c>
      <c r="L10" s="14">
        <f t="shared" si="3"/>
        <v>9055</v>
      </c>
      <c r="M10" s="14">
        <f t="shared" si="3"/>
        <v>5729</v>
      </c>
      <c r="N10" s="12">
        <f t="shared" si="2"/>
        <v>171410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164653</v>
      </c>
      <c r="C12" s="14">
        <f>C13+C14+C15</f>
        <v>126743</v>
      </c>
      <c r="D12" s="14">
        <f>D13+D14+D15</f>
        <v>153769</v>
      </c>
      <c r="E12" s="14">
        <f>E13+E14+E15</f>
        <v>22994</v>
      </c>
      <c r="F12" s="14">
        <f aca="true" t="shared" si="4" ref="F12:M12">F13+F14+F15</f>
        <v>104626</v>
      </c>
      <c r="G12" s="14">
        <f t="shared" si="4"/>
        <v>185573</v>
      </c>
      <c r="H12" s="14">
        <f t="shared" si="4"/>
        <v>152817</v>
      </c>
      <c r="I12" s="14">
        <f t="shared" si="4"/>
        <v>156841</v>
      </c>
      <c r="J12" s="14">
        <f t="shared" si="4"/>
        <v>108400</v>
      </c>
      <c r="K12" s="14">
        <f t="shared" si="4"/>
        <v>124008</v>
      </c>
      <c r="L12" s="14">
        <f t="shared" si="4"/>
        <v>58415</v>
      </c>
      <c r="M12" s="14">
        <f t="shared" si="4"/>
        <v>36613</v>
      </c>
      <c r="N12" s="12">
        <f t="shared" si="2"/>
        <v>1395452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77363</v>
      </c>
      <c r="C13" s="14">
        <v>62319</v>
      </c>
      <c r="D13" s="14">
        <v>71978</v>
      </c>
      <c r="E13" s="14">
        <v>11074</v>
      </c>
      <c r="F13" s="14">
        <v>49308</v>
      </c>
      <c r="G13" s="14">
        <v>89453</v>
      </c>
      <c r="H13" s="14">
        <v>77832</v>
      </c>
      <c r="I13" s="14">
        <v>77416</v>
      </c>
      <c r="J13" s="14">
        <v>51583</v>
      </c>
      <c r="K13" s="14">
        <v>59526</v>
      </c>
      <c r="L13" s="14">
        <v>27815</v>
      </c>
      <c r="M13" s="14">
        <v>16827</v>
      </c>
      <c r="N13" s="12">
        <f t="shared" si="2"/>
        <v>672494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84373</v>
      </c>
      <c r="C14" s="14">
        <v>61028</v>
      </c>
      <c r="D14" s="14">
        <v>79759</v>
      </c>
      <c r="E14" s="14">
        <v>11429</v>
      </c>
      <c r="F14" s="14">
        <v>53149</v>
      </c>
      <c r="G14" s="14">
        <v>90915</v>
      </c>
      <c r="H14" s="14">
        <v>71858</v>
      </c>
      <c r="I14" s="14">
        <v>77540</v>
      </c>
      <c r="J14" s="14">
        <v>54622</v>
      </c>
      <c r="K14" s="14">
        <v>62704</v>
      </c>
      <c r="L14" s="14">
        <v>29540</v>
      </c>
      <c r="M14" s="14">
        <v>19261</v>
      </c>
      <c r="N14" s="12">
        <f t="shared" si="2"/>
        <v>696178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2917</v>
      </c>
      <c r="C15" s="14">
        <v>3396</v>
      </c>
      <c r="D15" s="14">
        <v>2032</v>
      </c>
      <c r="E15" s="14">
        <v>491</v>
      </c>
      <c r="F15" s="14">
        <v>2169</v>
      </c>
      <c r="G15" s="14">
        <v>5205</v>
      </c>
      <c r="H15" s="14">
        <v>3127</v>
      </c>
      <c r="I15" s="14">
        <v>1885</v>
      </c>
      <c r="J15" s="14">
        <v>2195</v>
      </c>
      <c r="K15" s="14">
        <v>1778</v>
      </c>
      <c r="L15" s="14">
        <v>1060</v>
      </c>
      <c r="M15" s="14">
        <v>525</v>
      </c>
      <c r="N15" s="12">
        <f t="shared" si="2"/>
        <v>26780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23540</v>
      </c>
      <c r="C16" s="14">
        <f>C17+C18+C19</f>
        <v>15570</v>
      </c>
      <c r="D16" s="14">
        <f>D17+D18+D19</f>
        <v>18702</v>
      </c>
      <c r="E16" s="14">
        <f>E17+E18+E19</f>
        <v>2835</v>
      </c>
      <c r="F16" s="14">
        <f aca="true" t="shared" si="5" ref="F16:M16">F17+F18+F19</f>
        <v>14129</v>
      </c>
      <c r="G16" s="14">
        <f t="shared" si="5"/>
        <v>25830</v>
      </c>
      <c r="H16" s="14">
        <f t="shared" si="5"/>
        <v>20253</v>
      </c>
      <c r="I16" s="14">
        <f t="shared" si="5"/>
        <v>21182</v>
      </c>
      <c r="J16" s="14">
        <f t="shared" si="5"/>
        <v>14587</v>
      </c>
      <c r="K16" s="14">
        <f t="shared" si="5"/>
        <v>19011</v>
      </c>
      <c r="L16" s="14">
        <f t="shared" si="5"/>
        <v>7083</v>
      </c>
      <c r="M16" s="14">
        <f t="shared" si="5"/>
        <v>3710</v>
      </c>
      <c r="N16" s="12">
        <f t="shared" si="2"/>
        <v>186432</v>
      </c>
    </row>
    <row r="17" spans="1:25" ht="18.75" customHeight="1">
      <c r="A17" s="15" t="s">
        <v>16</v>
      </c>
      <c r="B17" s="14">
        <v>14187</v>
      </c>
      <c r="C17" s="14">
        <v>10257</v>
      </c>
      <c r="D17" s="14">
        <v>10158</v>
      </c>
      <c r="E17" s="14">
        <v>1712</v>
      </c>
      <c r="F17" s="14">
        <v>8569</v>
      </c>
      <c r="G17" s="14">
        <v>15819</v>
      </c>
      <c r="H17" s="14">
        <v>12735</v>
      </c>
      <c r="I17" s="14">
        <v>13105</v>
      </c>
      <c r="J17" s="14">
        <v>8865</v>
      </c>
      <c r="K17" s="14">
        <v>11475</v>
      </c>
      <c r="L17" s="14">
        <v>4319</v>
      </c>
      <c r="M17" s="14">
        <v>2257</v>
      </c>
      <c r="N17" s="12">
        <f t="shared" si="2"/>
        <v>113458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8459</v>
      </c>
      <c r="C18" s="14">
        <v>4491</v>
      </c>
      <c r="D18" s="14">
        <v>7927</v>
      </c>
      <c r="E18" s="14">
        <v>997</v>
      </c>
      <c r="F18" s="14">
        <v>4981</v>
      </c>
      <c r="G18" s="14">
        <v>8547</v>
      </c>
      <c r="H18" s="14">
        <v>6570</v>
      </c>
      <c r="I18" s="14">
        <v>7567</v>
      </c>
      <c r="J18" s="14">
        <v>5132</v>
      </c>
      <c r="K18" s="14">
        <v>7103</v>
      </c>
      <c r="L18" s="14">
        <v>2507</v>
      </c>
      <c r="M18" s="14">
        <v>1316</v>
      </c>
      <c r="N18" s="12">
        <f t="shared" si="2"/>
        <v>65597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894</v>
      </c>
      <c r="C19" s="14">
        <v>822</v>
      </c>
      <c r="D19" s="14">
        <v>617</v>
      </c>
      <c r="E19" s="14">
        <v>126</v>
      </c>
      <c r="F19" s="14">
        <v>579</v>
      </c>
      <c r="G19" s="14">
        <v>1464</v>
      </c>
      <c r="H19" s="14">
        <v>948</v>
      </c>
      <c r="I19" s="14">
        <v>510</v>
      </c>
      <c r="J19" s="14">
        <v>590</v>
      </c>
      <c r="K19" s="14">
        <v>433</v>
      </c>
      <c r="L19" s="14">
        <v>257</v>
      </c>
      <c r="M19" s="14">
        <v>137</v>
      </c>
      <c r="N19" s="12">
        <f t="shared" si="2"/>
        <v>7377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122752</v>
      </c>
      <c r="C20" s="18">
        <f>C21+C22+C23</f>
        <v>75760</v>
      </c>
      <c r="D20" s="18">
        <f>D21+D22+D23</f>
        <v>71296</v>
      </c>
      <c r="E20" s="18">
        <f>E21+E22+E23</f>
        <v>11666</v>
      </c>
      <c r="F20" s="18">
        <f aca="true" t="shared" si="6" ref="F20:M20">F21+F22+F23</f>
        <v>55520</v>
      </c>
      <c r="G20" s="18">
        <f t="shared" si="6"/>
        <v>97942</v>
      </c>
      <c r="H20" s="18">
        <f t="shared" si="6"/>
        <v>97487</v>
      </c>
      <c r="I20" s="18">
        <f t="shared" si="6"/>
        <v>96937</v>
      </c>
      <c r="J20" s="18">
        <f t="shared" si="6"/>
        <v>65897</v>
      </c>
      <c r="K20" s="18">
        <f t="shared" si="6"/>
        <v>97537</v>
      </c>
      <c r="L20" s="18">
        <f t="shared" si="6"/>
        <v>39169</v>
      </c>
      <c r="M20" s="18">
        <f t="shared" si="6"/>
        <v>22502</v>
      </c>
      <c r="N20" s="12">
        <f aca="true" t="shared" si="7" ref="N20:N26">SUM(B20:M20)</f>
        <v>854465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61888</v>
      </c>
      <c r="C21" s="14">
        <v>41816</v>
      </c>
      <c r="D21" s="14">
        <v>37118</v>
      </c>
      <c r="E21" s="14">
        <v>6337</v>
      </c>
      <c r="F21" s="14">
        <v>29507</v>
      </c>
      <c r="G21" s="14">
        <v>52609</v>
      </c>
      <c r="H21" s="14">
        <v>55298</v>
      </c>
      <c r="I21" s="14">
        <v>52797</v>
      </c>
      <c r="J21" s="14">
        <v>35038</v>
      </c>
      <c r="K21" s="14">
        <v>50636</v>
      </c>
      <c r="L21" s="14">
        <v>20624</v>
      </c>
      <c r="M21" s="14">
        <v>11491</v>
      </c>
      <c r="N21" s="12">
        <f t="shared" si="7"/>
        <v>455159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59128</v>
      </c>
      <c r="C22" s="14">
        <v>32442</v>
      </c>
      <c r="D22" s="14">
        <v>33393</v>
      </c>
      <c r="E22" s="14">
        <v>5129</v>
      </c>
      <c r="F22" s="14">
        <v>25194</v>
      </c>
      <c r="G22" s="14">
        <v>43235</v>
      </c>
      <c r="H22" s="14">
        <v>40839</v>
      </c>
      <c r="I22" s="14">
        <v>43124</v>
      </c>
      <c r="J22" s="14">
        <v>29858</v>
      </c>
      <c r="K22" s="14">
        <v>45733</v>
      </c>
      <c r="L22" s="14">
        <v>17959</v>
      </c>
      <c r="M22" s="14">
        <v>10727</v>
      </c>
      <c r="N22" s="12">
        <f t="shared" si="7"/>
        <v>386761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1736</v>
      </c>
      <c r="C23" s="14">
        <v>1502</v>
      </c>
      <c r="D23" s="14">
        <v>785</v>
      </c>
      <c r="E23" s="14">
        <v>200</v>
      </c>
      <c r="F23" s="14">
        <v>819</v>
      </c>
      <c r="G23" s="14">
        <v>2098</v>
      </c>
      <c r="H23" s="14">
        <v>1350</v>
      </c>
      <c r="I23" s="14">
        <v>1016</v>
      </c>
      <c r="J23" s="14">
        <v>1001</v>
      </c>
      <c r="K23" s="14">
        <v>1168</v>
      </c>
      <c r="L23" s="14">
        <v>586</v>
      </c>
      <c r="M23" s="14">
        <v>284</v>
      </c>
      <c r="N23" s="12">
        <f t="shared" si="7"/>
        <v>12545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134430</v>
      </c>
      <c r="C24" s="14">
        <f>C25+C26</f>
        <v>101357</v>
      </c>
      <c r="D24" s="14">
        <f>D25+D26</f>
        <v>96334</v>
      </c>
      <c r="E24" s="14">
        <f>E25+E26</f>
        <v>18748</v>
      </c>
      <c r="F24" s="14">
        <f aca="true" t="shared" si="8" ref="F24:M24">F25+F26</f>
        <v>84396</v>
      </c>
      <c r="G24" s="14">
        <f t="shared" si="8"/>
        <v>141290</v>
      </c>
      <c r="H24" s="14">
        <f t="shared" si="8"/>
        <v>113467</v>
      </c>
      <c r="I24" s="14">
        <f t="shared" si="8"/>
        <v>97335</v>
      </c>
      <c r="J24" s="14">
        <f t="shared" si="8"/>
        <v>76969</v>
      </c>
      <c r="K24" s="14">
        <f t="shared" si="8"/>
        <v>78807</v>
      </c>
      <c r="L24" s="14">
        <f t="shared" si="8"/>
        <v>27742</v>
      </c>
      <c r="M24" s="14">
        <f t="shared" si="8"/>
        <v>14788</v>
      </c>
      <c r="N24" s="12">
        <f t="shared" si="7"/>
        <v>985663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73529</v>
      </c>
      <c r="C25" s="14">
        <v>60796</v>
      </c>
      <c r="D25" s="14">
        <v>55386</v>
      </c>
      <c r="E25" s="14">
        <v>11668</v>
      </c>
      <c r="F25" s="14">
        <v>50609</v>
      </c>
      <c r="G25" s="14">
        <v>85587</v>
      </c>
      <c r="H25" s="14">
        <v>72021</v>
      </c>
      <c r="I25" s="14">
        <v>52532</v>
      </c>
      <c r="J25" s="14">
        <v>46037</v>
      </c>
      <c r="K25" s="14">
        <v>42948</v>
      </c>
      <c r="L25" s="14">
        <v>15202</v>
      </c>
      <c r="M25" s="14">
        <v>7516</v>
      </c>
      <c r="N25" s="12">
        <f t="shared" si="7"/>
        <v>573831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60901</v>
      </c>
      <c r="C26" s="14">
        <v>40561</v>
      </c>
      <c r="D26" s="14">
        <v>40948</v>
      </c>
      <c r="E26" s="14">
        <v>7080</v>
      </c>
      <c r="F26" s="14">
        <v>33787</v>
      </c>
      <c r="G26" s="14">
        <v>55703</v>
      </c>
      <c r="H26" s="14">
        <v>41446</v>
      </c>
      <c r="I26" s="14">
        <v>44803</v>
      </c>
      <c r="J26" s="14">
        <v>30932</v>
      </c>
      <c r="K26" s="14">
        <v>35859</v>
      </c>
      <c r="L26" s="14">
        <v>12540</v>
      </c>
      <c r="M26" s="14">
        <v>7272</v>
      </c>
      <c r="N26" s="12">
        <f t="shared" si="7"/>
        <v>411832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874542.44950584</v>
      </c>
      <c r="C36" s="61">
        <f aca="true" t="shared" si="11" ref="C36:M36">C37+C38+C39+C40</f>
        <v>616152.3774</v>
      </c>
      <c r="D36" s="61">
        <f t="shared" si="11"/>
        <v>605025.8065032001</v>
      </c>
      <c r="E36" s="61">
        <f t="shared" si="11"/>
        <v>136703.7988064</v>
      </c>
      <c r="F36" s="61">
        <f t="shared" si="11"/>
        <v>529114.7744114001</v>
      </c>
      <c r="G36" s="61">
        <f t="shared" si="11"/>
        <v>735212.2244</v>
      </c>
      <c r="H36" s="61">
        <f t="shared" si="11"/>
        <v>744079.1263000001</v>
      </c>
      <c r="I36" s="61">
        <f t="shared" si="11"/>
        <v>684647.7319602</v>
      </c>
      <c r="J36" s="61">
        <f t="shared" si="11"/>
        <v>566478.2491724</v>
      </c>
      <c r="K36" s="61">
        <f t="shared" si="11"/>
        <v>637275.62844384</v>
      </c>
      <c r="L36" s="61">
        <f t="shared" si="11"/>
        <v>321762.29821351997</v>
      </c>
      <c r="M36" s="61">
        <f t="shared" si="11"/>
        <v>185594.81174752</v>
      </c>
      <c r="N36" s="61">
        <f>N37+N38+N39+N40</f>
        <v>6636589.276864321</v>
      </c>
    </row>
    <row r="37" spans="1:14" ht="18.75" customHeight="1">
      <c r="A37" s="58" t="s">
        <v>55</v>
      </c>
      <c r="B37" s="55">
        <f aca="true" t="shared" si="12" ref="B37:M37">B29*B7</f>
        <v>874168.3332</v>
      </c>
      <c r="C37" s="55">
        <f t="shared" si="12"/>
        <v>615710.1114</v>
      </c>
      <c r="D37" s="55">
        <f t="shared" si="12"/>
        <v>595181.584</v>
      </c>
      <c r="E37" s="55">
        <f t="shared" si="12"/>
        <v>136424.6532</v>
      </c>
      <c r="F37" s="55">
        <f t="shared" si="12"/>
        <v>528666.8928</v>
      </c>
      <c r="G37" s="55">
        <f t="shared" si="12"/>
        <v>734961.6351</v>
      </c>
      <c r="H37" s="55">
        <f t="shared" si="12"/>
        <v>743468.5335</v>
      </c>
      <c r="I37" s="55">
        <f t="shared" si="12"/>
        <v>684291.3108</v>
      </c>
      <c r="J37" s="55">
        <f t="shared" si="12"/>
        <v>566160.302</v>
      </c>
      <c r="K37" s="55">
        <f t="shared" si="12"/>
        <v>636753.0558</v>
      </c>
      <c r="L37" s="55">
        <f t="shared" si="12"/>
        <v>321533.5256</v>
      </c>
      <c r="M37" s="55">
        <f t="shared" si="12"/>
        <v>185485.9552</v>
      </c>
      <c r="N37" s="57">
        <f>SUM(B37:M37)</f>
        <v>6622805.892600001</v>
      </c>
    </row>
    <row r="38" spans="1:14" ht="18.75" customHeight="1">
      <c r="A38" s="58" t="s">
        <v>56</v>
      </c>
      <c r="B38" s="55">
        <f aca="true" t="shared" si="13" ref="B38:M38">B30*B7</f>
        <v>-2882.96369416</v>
      </c>
      <c r="C38" s="55">
        <f t="shared" si="13"/>
        <v>-2035.854</v>
      </c>
      <c r="D38" s="55">
        <f t="shared" si="13"/>
        <v>-1965.0374967999999</v>
      </c>
      <c r="E38" s="55">
        <f t="shared" si="13"/>
        <v>-367.1343936</v>
      </c>
      <c r="F38" s="55">
        <f t="shared" si="13"/>
        <v>-1713.5183886</v>
      </c>
      <c r="G38" s="55">
        <f t="shared" si="13"/>
        <v>-2411.5707</v>
      </c>
      <c r="H38" s="55">
        <f t="shared" si="13"/>
        <v>-2286.9672</v>
      </c>
      <c r="I38" s="55">
        <f t="shared" si="13"/>
        <v>-2190.1788398</v>
      </c>
      <c r="J38" s="55">
        <f t="shared" si="13"/>
        <v>-1800.6528276000001</v>
      </c>
      <c r="K38" s="55">
        <f t="shared" si="13"/>
        <v>-2079.66735616</v>
      </c>
      <c r="L38" s="55">
        <f t="shared" si="13"/>
        <v>-1042.38738648</v>
      </c>
      <c r="M38" s="55">
        <f t="shared" si="13"/>
        <v>-610.18345248</v>
      </c>
      <c r="N38" s="25">
        <f>SUM(B38:M38)</f>
        <v>-21386.11573568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-82319.92</v>
      </c>
      <c r="C42" s="25">
        <f aca="true" t="shared" si="15" ref="C42:M42">+C43+C46+C54+C55</f>
        <v>-79160.04</v>
      </c>
      <c r="D42" s="25">
        <f t="shared" si="15"/>
        <v>-53407.840000000004</v>
      </c>
      <c r="E42" s="25">
        <f t="shared" si="15"/>
        <v>-8414.199999999999</v>
      </c>
      <c r="F42" s="25">
        <f t="shared" si="15"/>
        <v>-42452</v>
      </c>
      <c r="G42" s="25">
        <f t="shared" si="15"/>
        <v>-84499.24</v>
      </c>
      <c r="H42" s="25">
        <f t="shared" si="15"/>
        <v>-93829.4</v>
      </c>
      <c r="I42" s="25">
        <f t="shared" si="15"/>
        <v>-48529.92</v>
      </c>
      <c r="J42" s="25">
        <f t="shared" si="15"/>
        <v>-69612.44</v>
      </c>
      <c r="K42" s="25">
        <f t="shared" si="15"/>
        <v>-50908.240000000005</v>
      </c>
      <c r="L42" s="25">
        <f t="shared" si="15"/>
        <v>-34494.6</v>
      </c>
      <c r="M42" s="25">
        <f t="shared" si="15"/>
        <v>-21813</v>
      </c>
      <c r="N42" s="25">
        <f>+N43+N46+N54+N55</f>
        <v>-669440.84</v>
      </c>
    </row>
    <row r="43" spans="1:14" ht="18.75" customHeight="1">
      <c r="A43" s="17" t="s">
        <v>60</v>
      </c>
      <c r="B43" s="26">
        <f>B44+B45</f>
        <v>-76110.2</v>
      </c>
      <c r="C43" s="26">
        <f>C44+C45</f>
        <v>-75540.2</v>
      </c>
      <c r="D43" s="26">
        <f>D44+D45</f>
        <v>-53059.4</v>
      </c>
      <c r="E43" s="26">
        <f>E44+E45</f>
        <v>-8371.4</v>
      </c>
      <c r="F43" s="26">
        <f aca="true" t="shared" si="16" ref="F43:M43">F44+F45</f>
        <v>-41180.6</v>
      </c>
      <c r="G43" s="26">
        <f t="shared" si="16"/>
        <v>-84443.6</v>
      </c>
      <c r="H43" s="26">
        <f t="shared" si="16"/>
        <v>-92579.4</v>
      </c>
      <c r="I43" s="26">
        <f t="shared" si="16"/>
        <v>-48427.2</v>
      </c>
      <c r="J43" s="26">
        <f t="shared" si="16"/>
        <v>-64657</v>
      </c>
      <c r="K43" s="26">
        <f t="shared" si="16"/>
        <v>-50809.8</v>
      </c>
      <c r="L43" s="26">
        <f t="shared" si="16"/>
        <v>-34409</v>
      </c>
      <c r="M43" s="26">
        <f t="shared" si="16"/>
        <v>-21770.2</v>
      </c>
      <c r="N43" s="25">
        <f aca="true" t="shared" si="17" ref="N43:N55">SUM(B43:M43)</f>
        <v>-651358</v>
      </c>
    </row>
    <row r="44" spans="1:25" ht="18.75" customHeight="1">
      <c r="A44" s="13" t="s">
        <v>61</v>
      </c>
      <c r="B44" s="20">
        <f>ROUND(-B9*$D$3,2)</f>
        <v>-76110.2</v>
      </c>
      <c r="C44" s="20">
        <f>ROUND(-C9*$D$3,2)</f>
        <v>-75540.2</v>
      </c>
      <c r="D44" s="20">
        <f>ROUND(-D9*$D$3,2)</f>
        <v>-53059.4</v>
      </c>
      <c r="E44" s="20">
        <f>ROUND(-E9*$D$3,2)</f>
        <v>-8371.4</v>
      </c>
      <c r="F44" s="20">
        <f aca="true" t="shared" si="18" ref="F44:M44">ROUND(-F9*$D$3,2)</f>
        <v>-41180.6</v>
      </c>
      <c r="G44" s="20">
        <f t="shared" si="18"/>
        <v>-84443.6</v>
      </c>
      <c r="H44" s="20">
        <f t="shared" si="18"/>
        <v>-92579.4</v>
      </c>
      <c r="I44" s="20">
        <f t="shared" si="18"/>
        <v>-48427.2</v>
      </c>
      <c r="J44" s="20">
        <f t="shared" si="18"/>
        <v>-64657</v>
      </c>
      <c r="K44" s="20">
        <f t="shared" si="18"/>
        <v>-50809.8</v>
      </c>
      <c r="L44" s="20">
        <f t="shared" si="18"/>
        <v>-34409</v>
      </c>
      <c r="M44" s="20">
        <f t="shared" si="18"/>
        <v>-21770.2</v>
      </c>
      <c r="N44" s="47">
        <f t="shared" si="17"/>
        <v>-651358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-6209.72</v>
      </c>
      <c r="C46" s="26">
        <f aca="true" t="shared" si="20" ref="C46:M46">SUM(C47:C53)</f>
        <v>-3619.84</v>
      </c>
      <c r="D46" s="26">
        <f t="shared" si="20"/>
        <v>-348.44</v>
      </c>
      <c r="E46" s="26">
        <f t="shared" si="20"/>
        <v>-42.8</v>
      </c>
      <c r="F46" s="26">
        <f t="shared" si="20"/>
        <v>-1271.4</v>
      </c>
      <c r="G46" s="26">
        <f t="shared" si="20"/>
        <v>-55.64</v>
      </c>
      <c r="H46" s="26">
        <f t="shared" si="20"/>
        <v>-1250</v>
      </c>
      <c r="I46" s="26">
        <f t="shared" si="20"/>
        <v>-102.72</v>
      </c>
      <c r="J46" s="26">
        <f t="shared" si="20"/>
        <v>-4955.44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-18082.84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-6000</v>
      </c>
      <c r="C49" s="24">
        <v>-3500</v>
      </c>
      <c r="D49" s="24">
        <v>-250</v>
      </c>
      <c r="E49" s="24">
        <v>0</v>
      </c>
      <c r="F49" s="24">
        <v>-1250</v>
      </c>
      <c r="G49" s="24">
        <v>0</v>
      </c>
      <c r="H49" s="24">
        <v>-1250</v>
      </c>
      <c r="I49" s="24">
        <v>0</v>
      </c>
      <c r="J49" s="24">
        <v>-4750</v>
      </c>
      <c r="K49" s="24">
        <v>0</v>
      </c>
      <c r="L49" s="24">
        <v>0</v>
      </c>
      <c r="M49" s="24">
        <v>0</v>
      </c>
      <c r="N49" s="24">
        <f t="shared" si="17"/>
        <v>-17000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792222.5295058399</v>
      </c>
      <c r="C57" s="29">
        <f t="shared" si="21"/>
        <v>536992.3374</v>
      </c>
      <c r="D57" s="29">
        <f t="shared" si="21"/>
        <v>551617.9665032001</v>
      </c>
      <c r="E57" s="29">
        <f t="shared" si="21"/>
        <v>128289.59880640001</v>
      </c>
      <c r="F57" s="29">
        <f t="shared" si="21"/>
        <v>486662.7744114001</v>
      </c>
      <c r="G57" s="29">
        <f t="shared" si="21"/>
        <v>650712.9844</v>
      </c>
      <c r="H57" s="29">
        <f t="shared" si="21"/>
        <v>650249.7263000001</v>
      </c>
      <c r="I57" s="29">
        <f t="shared" si="21"/>
        <v>636117.8119602</v>
      </c>
      <c r="J57" s="29">
        <f t="shared" si="21"/>
        <v>496865.8091724</v>
      </c>
      <c r="K57" s="29">
        <f t="shared" si="21"/>
        <v>586367.38844384</v>
      </c>
      <c r="L57" s="29">
        <f t="shared" si="21"/>
        <v>287267.69821352</v>
      </c>
      <c r="M57" s="29">
        <f t="shared" si="21"/>
        <v>163781.81174752</v>
      </c>
      <c r="N57" s="29">
        <f>SUM(B57:M57)</f>
        <v>5967148.436864321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792222.54</v>
      </c>
      <c r="C60" s="36">
        <f aca="true" t="shared" si="22" ref="C60:M60">SUM(C61:C74)</f>
        <v>536992.35</v>
      </c>
      <c r="D60" s="36">
        <f t="shared" si="22"/>
        <v>551617.96</v>
      </c>
      <c r="E60" s="36">
        <f t="shared" si="22"/>
        <v>128289.6</v>
      </c>
      <c r="F60" s="36">
        <f t="shared" si="22"/>
        <v>486662.77</v>
      </c>
      <c r="G60" s="36">
        <f t="shared" si="22"/>
        <v>650712.99</v>
      </c>
      <c r="H60" s="36">
        <f t="shared" si="22"/>
        <v>650249.72</v>
      </c>
      <c r="I60" s="36">
        <f t="shared" si="22"/>
        <v>636117.81</v>
      </c>
      <c r="J60" s="36">
        <f t="shared" si="22"/>
        <v>496865.81</v>
      </c>
      <c r="K60" s="36">
        <f t="shared" si="22"/>
        <v>586367.39</v>
      </c>
      <c r="L60" s="36">
        <f t="shared" si="22"/>
        <v>287267.7</v>
      </c>
      <c r="M60" s="36">
        <f t="shared" si="22"/>
        <v>163781.82</v>
      </c>
      <c r="N60" s="29">
        <f>SUM(N61:N74)</f>
        <v>5967148.46</v>
      </c>
    </row>
    <row r="61" spans="1:15" ht="18.75" customHeight="1">
      <c r="A61" s="17" t="s">
        <v>75</v>
      </c>
      <c r="B61" s="36">
        <v>160140.79</v>
      </c>
      <c r="C61" s="36">
        <v>160947.97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321088.76</v>
      </c>
      <c r="O61"/>
    </row>
    <row r="62" spans="1:15" ht="18.75" customHeight="1">
      <c r="A62" s="17" t="s">
        <v>76</v>
      </c>
      <c r="B62" s="36">
        <v>632081.75</v>
      </c>
      <c r="C62" s="36">
        <v>376044.38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1008126.13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551617.96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551617.96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128289.6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128289.6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486662.77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486662.77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650712.99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650712.99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490570.25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490570.25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159679.47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159679.47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636117.81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636117.81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496865.81</v>
      </c>
      <c r="K70" s="35">
        <v>0</v>
      </c>
      <c r="L70" s="35">
        <v>0</v>
      </c>
      <c r="M70" s="35">
        <v>0</v>
      </c>
      <c r="N70" s="29">
        <f t="shared" si="23"/>
        <v>496865.81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586367.39</v>
      </c>
      <c r="L71" s="35">
        <v>0</v>
      </c>
      <c r="M71" s="62"/>
      <c r="N71" s="26">
        <f t="shared" si="23"/>
        <v>586367.39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287267.7</v>
      </c>
      <c r="M72" s="35">
        <v>0</v>
      </c>
      <c r="N72" s="29">
        <f t="shared" si="23"/>
        <v>287267.7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163781.82</v>
      </c>
      <c r="N73" s="26">
        <f t="shared" si="23"/>
        <v>163781.82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2.093479560676989</v>
      </c>
      <c r="C78" s="45">
        <v>2.0631626904638654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1.8323623794144897</v>
      </c>
      <c r="C79" s="45">
        <v>1.7281725011679119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1.6815545960707672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2.338976128501523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1.9632618490412161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1.5548299473202256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1.8328841527740856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1.7900130186641985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1.778125675477549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2.002624012516085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1.9152705417656144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2.2745171790244867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2.226906142731396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2016-07-08T18:48:10Z</dcterms:modified>
  <cp:category/>
  <cp:version/>
  <cp:contentType/>
  <cp:contentStatus/>
</cp:coreProperties>
</file>