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<sst xmlns="http://schemas.openxmlformats.org/spreadsheetml/2006/main" count="105" uniqueCount="103">
  <si>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</si>
  <si>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</si>
  <si>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</si>
  <si>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</si>
  <si>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</si>
  <si>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</si>
  <si>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</si>
  <si>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</si>
  <si>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</si>
  <si>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</si>
  <si>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</si>
  <si>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</si>
  <si>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</si>
  <si>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</si>
  <si>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</si>
  <si>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</si>
  <si>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</si>
  <si>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</si>
  <si>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</si>
  <si>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</si>
  <si>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</si>
  <si>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</si>
  <si>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</si>
  <si>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</si>
  <si>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</si>
  <si>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</si>
  <si>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</si>
  <si>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</si>
  <si>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</si>
  <si>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</si>
  <si>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</si>
  <si>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</si>
  <si>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</si>
  <si>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</si>
  <si>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</si>
  <si>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</si>
  <si>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</si>
  <si>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</si>
  <si>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</si>
  <si>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</si>
  <si>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</si>
  <si>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</si>
  <si>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</si>
  <si>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</si>
  <si>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</si>
  <si>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</si>
  <si>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</si>
  <si>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</si>
  <si>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</si>
  <si>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</si>
  <si>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</si>
  <si>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</si>
  <si>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</si>
  <si>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</si>
  <si>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</si>
  <si>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</si>
  <si>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</si>
  <si>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</si>
  <si>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</si>
  <si>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</si>
  <si>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</si>
  <si>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</si>
  <si>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</si>
  <si>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</si>
  <si>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</si>
  <si>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</si>
  <si>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</si>
  <si>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</si>
  <si>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</si>
  <si>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</si>
  <si>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</si>
  <si>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</si>
  <si>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</si>
  <si>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</si>
  <si>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</si>
  <si>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</si>
  <si>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</si>
  <si>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</si>
  <si>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</si>
  <si>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</si>
  <si>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</si>
  <si>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</si>
  <si>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</si>
  <si>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</si>
  <si>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</si>
  <si>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</si>
  <si>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</si>
  <si>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</si>
  <si>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</si>
  <si>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</si>
  <si>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</si>
  <si>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</si>
  <si>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</si>
  <si>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</si>
  <si>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</si>
  <si>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</si>
  <si>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</si>
  <si>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</si>
  <si>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</si>
  <si>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</si>
  <si>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</si>
  <si>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</si>
  <si>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03/07/16 - VENCIMENTO 08/07/16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</si>
</sst>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219632</v>
      </c>
      <c r="C7" s="10">
        <f>C8+C20+C24</f>
        <v>146781</v>
      </c>
      <c r="D7" s="10">
        <f>D8+D20+D24</f>
        <v>176532</v>
      </c>
      <c r="E7" s="10">
        <f>E8+E20+E24</f>
        <v>29362</v>
      </c>
      <c r="F7" s="10">
        <f aca="true" t="shared" si="0" ref="F7:M7">F8+F20+F24</f>
        <v>137133</v>
      </c>
      <c r="G7" s="10">
        <f t="shared" si="0"/>
        <v>215818</v>
      </c>
      <c r="H7" s="10">
        <f t="shared" si="0"/>
        <v>184087</v>
      </c>
      <c r="I7" s="10">
        <f t="shared" si="0"/>
        <v>199178</v>
      </c>
      <c r="J7" s="10">
        <f t="shared" si="0"/>
        <v>143775</v>
      </c>
      <c r="K7" s="10">
        <f t="shared" si="0"/>
        <v>186463</v>
      </c>
      <c r="L7" s="10">
        <f t="shared" si="0"/>
        <v>60790</v>
      </c>
      <c r="M7" s="10">
        <f t="shared" si="0"/>
        <v>30599</v>
      </c>
      <c r="N7" s="10">
        <f>+N8+N20+N24</f>
        <v>1730150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98425</v>
      </c>
      <c r="C8" s="12">
        <f>+C9+C12+C16</f>
        <v>69133</v>
      </c>
      <c r="D8" s="12">
        <f>+D9+D12+D16</f>
        <v>86950</v>
      </c>
      <c r="E8" s="12">
        <f>+E9+E12+E16</f>
        <v>13504</v>
      </c>
      <c r="F8" s="12">
        <f aca="true" t="shared" si="1" ref="F8:M8">+F9+F12+F16</f>
        <v>63212</v>
      </c>
      <c r="G8" s="12">
        <f t="shared" si="1"/>
        <v>103922</v>
      </c>
      <c r="H8" s="12">
        <f t="shared" si="1"/>
        <v>89612</v>
      </c>
      <c r="I8" s="12">
        <f t="shared" si="1"/>
        <v>95663</v>
      </c>
      <c r="J8" s="12">
        <f t="shared" si="1"/>
        <v>71313</v>
      </c>
      <c r="K8" s="12">
        <f t="shared" si="1"/>
        <v>89351</v>
      </c>
      <c r="L8" s="12">
        <f t="shared" si="1"/>
        <v>32151</v>
      </c>
      <c r="M8" s="12">
        <f t="shared" si="1"/>
        <v>16989</v>
      </c>
      <c r="N8" s="12">
        <f>SUM(B8:M8)</f>
        <v>830225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14193</v>
      </c>
      <c r="C9" s="14">
        <v>12400</v>
      </c>
      <c r="D9" s="14">
        <v>10959</v>
      </c>
      <c r="E9" s="14">
        <v>1404</v>
      </c>
      <c r="F9" s="14">
        <v>8582</v>
      </c>
      <c r="G9" s="14">
        <v>16096</v>
      </c>
      <c r="H9" s="14">
        <v>16812</v>
      </c>
      <c r="I9" s="14">
        <v>9766</v>
      </c>
      <c r="J9" s="14">
        <v>11767</v>
      </c>
      <c r="K9" s="14">
        <v>10354</v>
      </c>
      <c r="L9" s="14">
        <v>4979</v>
      </c>
      <c r="M9" s="14">
        <v>2650</v>
      </c>
      <c r="N9" s="12">
        <f aca="true" t="shared" si="2" ref="N9:N19">SUM(B9:M9)</f>
        <v>119962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14193</v>
      </c>
      <c r="C10" s="14">
        <f>+C9-C11</f>
        <v>12400</v>
      </c>
      <c r="D10" s="14">
        <f>+D9-D11</f>
        <v>10959</v>
      </c>
      <c r="E10" s="14">
        <f>+E9-E11</f>
        <v>1404</v>
      </c>
      <c r="F10" s="14">
        <f aca="true" t="shared" si="3" ref="F10:M10">+F9-F11</f>
        <v>8582</v>
      </c>
      <c r="G10" s="14">
        <f t="shared" si="3"/>
        <v>16096</v>
      </c>
      <c r="H10" s="14">
        <f t="shared" si="3"/>
        <v>16812</v>
      </c>
      <c r="I10" s="14">
        <f t="shared" si="3"/>
        <v>9766</v>
      </c>
      <c r="J10" s="14">
        <f t="shared" si="3"/>
        <v>11767</v>
      </c>
      <c r="K10" s="14">
        <f t="shared" si="3"/>
        <v>10354</v>
      </c>
      <c r="L10" s="14">
        <f t="shared" si="3"/>
        <v>4979</v>
      </c>
      <c r="M10" s="14">
        <f t="shared" si="3"/>
        <v>2650</v>
      </c>
      <c r="N10" s="12">
        <f t="shared" si="2"/>
        <v>119962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72190</v>
      </c>
      <c r="C12" s="14">
        <f>C13+C14+C15</f>
        <v>49438</v>
      </c>
      <c r="D12" s="14">
        <f>D13+D14+D15</f>
        <v>66415</v>
      </c>
      <c r="E12" s="14">
        <f>E13+E14+E15</f>
        <v>10555</v>
      </c>
      <c r="F12" s="14">
        <f aca="true" t="shared" si="4" ref="F12:M12">F13+F14+F15</f>
        <v>46918</v>
      </c>
      <c r="G12" s="14">
        <f t="shared" si="4"/>
        <v>75801</v>
      </c>
      <c r="H12" s="14">
        <f t="shared" si="4"/>
        <v>63107</v>
      </c>
      <c r="I12" s="14">
        <f t="shared" si="4"/>
        <v>74301</v>
      </c>
      <c r="J12" s="14">
        <f t="shared" si="4"/>
        <v>51297</v>
      </c>
      <c r="K12" s="14">
        <f t="shared" si="4"/>
        <v>66893</v>
      </c>
      <c r="L12" s="14">
        <f t="shared" si="4"/>
        <v>23805</v>
      </c>
      <c r="M12" s="14">
        <f t="shared" si="4"/>
        <v>12749</v>
      </c>
      <c r="N12" s="12">
        <f t="shared" si="2"/>
        <v>613469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32998</v>
      </c>
      <c r="C13" s="14">
        <v>24304</v>
      </c>
      <c r="D13" s="14">
        <v>30705</v>
      </c>
      <c r="E13" s="14">
        <v>4806</v>
      </c>
      <c r="F13" s="14">
        <v>21706</v>
      </c>
      <c r="G13" s="14">
        <v>36349</v>
      </c>
      <c r="H13" s="14">
        <v>30937</v>
      </c>
      <c r="I13" s="14">
        <v>35925</v>
      </c>
      <c r="J13" s="14">
        <v>23408</v>
      </c>
      <c r="K13" s="14">
        <v>29947</v>
      </c>
      <c r="L13" s="14">
        <v>10246</v>
      </c>
      <c r="M13" s="14">
        <v>5323</v>
      </c>
      <c r="N13" s="12">
        <f t="shared" si="2"/>
        <v>286654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37932</v>
      </c>
      <c r="C14" s="14">
        <v>23888</v>
      </c>
      <c r="D14" s="14">
        <v>34807</v>
      </c>
      <c r="E14" s="14">
        <v>5493</v>
      </c>
      <c r="F14" s="14">
        <v>24292</v>
      </c>
      <c r="G14" s="14">
        <v>37198</v>
      </c>
      <c r="H14" s="14">
        <v>30747</v>
      </c>
      <c r="I14" s="14">
        <v>37463</v>
      </c>
      <c r="J14" s="14">
        <v>26925</v>
      </c>
      <c r="K14" s="14">
        <v>36087</v>
      </c>
      <c r="L14" s="14">
        <v>13086</v>
      </c>
      <c r="M14" s="14">
        <v>7238</v>
      </c>
      <c r="N14" s="12">
        <f t="shared" si="2"/>
        <v>315156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1260</v>
      </c>
      <c r="C15" s="14">
        <v>1246</v>
      </c>
      <c r="D15" s="14">
        <v>903</v>
      </c>
      <c r="E15" s="14">
        <v>256</v>
      </c>
      <c r="F15" s="14">
        <v>920</v>
      </c>
      <c r="G15" s="14">
        <v>2254</v>
      </c>
      <c r="H15" s="14">
        <v>1423</v>
      </c>
      <c r="I15" s="14">
        <v>913</v>
      </c>
      <c r="J15" s="14">
        <v>964</v>
      </c>
      <c r="K15" s="14">
        <v>859</v>
      </c>
      <c r="L15" s="14">
        <v>473</v>
      </c>
      <c r="M15" s="14">
        <v>188</v>
      </c>
      <c r="N15" s="12">
        <f t="shared" si="2"/>
        <v>11659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12042</v>
      </c>
      <c r="C16" s="14">
        <f>C17+C18+C19</f>
        <v>7295</v>
      </c>
      <c r="D16" s="14">
        <f>D17+D18+D19</f>
        <v>9576</v>
      </c>
      <c r="E16" s="14">
        <f>E17+E18+E19</f>
        <v>1545</v>
      </c>
      <c r="F16" s="14">
        <f aca="true" t="shared" si="5" ref="F16:M16">F17+F18+F19</f>
        <v>7712</v>
      </c>
      <c r="G16" s="14">
        <f t="shared" si="5"/>
        <v>12025</v>
      </c>
      <c r="H16" s="14">
        <f t="shared" si="5"/>
        <v>9693</v>
      </c>
      <c r="I16" s="14">
        <f t="shared" si="5"/>
        <v>11596</v>
      </c>
      <c r="J16" s="14">
        <f t="shared" si="5"/>
        <v>8249</v>
      </c>
      <c r="K16" s="14">
        <f t="shared" si="5"/>
        <v>12104</v>
      </c>
      <c r="L16" s="14">
        <f t="shared" si="5"/>
        <v>3367</v>
      </c>
      <c r="M16" s="14">
        <f t="shared" si="5"/>
        <v>1590</v>
      </c>
      <c r="N16" s="12">
        <f t="shared" si="2"/>
        <v>96794</v>
      </c>
    </row>
    <row r="17" spans="1:25" ht="18.75" customHeight="1">
      <c r="A17" s="15" t="s">
        <v>16</v>
      </c>
      <c r="B17" s="14">
        <v>7432</v>
      </c>
      <c r="C17" s="14">
        <v>4954</v>
      </c>
      <c r="D17" s="14">
        <v>5458</v>
      </c>
      <c r="E17" s="14">
        <v>929</v>
      </c>
      <c r="F17" s="14">
        <v>4821</v>
      </c>
      <c r="G17" s="14">
        <v>7356</v>
      </c>
      <c r="H17" s="14">
        <v>6270</v>
      </c>
      <c r="I17" s="14">
        <v>7175</v>
      </c>
      <c r="J17" s="14">
        <v>5066</v>
      </c>
      <c r="K17" s="14">
        <v>7150</v>
      </c>
      <c r="L17" s="14">
        <v>1948</v>
      </c>
      <c r="M17" s="14">
        <v>885</v>
      </c>
      <c r="N17" s="12">
        <f t="shared" si="2"/>
        <v>59444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4144</v>
      </c>
      <c r="C18" s="14">
        <v>1973</v>
      </c>
      <c r="D18" s="14">
        <v>3800</v>
      </c>
      <c r="E18" s="14">
        <v>545</v>
      </c>
      <c r="F18" s="14">
        <v>2604</v>
      </c>
      <c r="G18" s="14">
        <v>3994</v>
      </c>
      <c r="H18" s="14">
        <v>2999</v>
      </c>
      <c r="I18" s="14">
        <v>4138</v>
      </c>
      <c r="J18" s="14">
        <v>2875</v>
      </c>
      <c r="K18" s="14">
        <v>4729</v>
      </c>
      <c r="L18" s="14">
        <v>1306</v>
      </c>
      <c r="M18" s="14">
        <v>645</v>
      </c>
      <c r="N18" s="12">
        <f t="shared" si="2"/>
        <v>33752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466</v>
      </c>
      <c r="C19" s="14">
        <v>368</v>
      </c>
      <c r="D19" s="14">
        <v>318</v>
      </c>
      <c r="E19" s="14">
        <v>71</v>
      </c>
      <c r="F19" s="14">
        <v>287</v>
      </c>
      <c r="G19" s="14">
        <v>675</v>
      </c>
      <c r="H19" s="14">
        <v>424</v>
      </c>
      <c r="I19" s="14">
        <v>283</v>
      </c>
      <c r="J19" s="14">
        <v>308</v>
      </c>
      <c r="K19" s="14">
        <v>225</v>
      </c>
      <c r="L19" s="14">
        <v>113</v>
      </c>
      <c r="M19" s="14">
        <v>60</v>
      </c>
      <c r="N19" s="12">
        <f t="shared" si="2"/>
        <v>3598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50708</v>
      </c>
      <c r="C20" s="18">
        <f>C21+C22+C23</f>
        <v>29506</v>
      </c>
      <c r="D20" s="18">
        <f>D21+D22+D23</f>
        <v>36465</v>
      </c>
      <c r="E20" s="18">
        <f>E21+E22+E23</f>
        <v>5661</v>
      </c>
      <c r="F20" s="18">
        <f aca="true" t="shared" si="6" ref="F20:M20">F21+F22+F23</f>
        <v>27823</v>
      </c>
      <c r="G20" s="18">
        <f t="shared" si="6"/>
        <v>41692</v>
      </c>
      <c r="H20" s="18">
        <f t="shared" si="6"/>
        <v>39061</v>
      </c>
      <c r="I20" s="18">
        <f t="shared" si="6"/>
        <v>48380</v>
      </c>
      <c r="J20" s="18">
        <f t="shared" si="6"/>
        <v>30021</v>
      </c>
      <c r="K20" s="18">
        <f t="shared" si="6"/>
        <v>51241</v>
      </c>
      <c r="L20" s="18">
        <f t="shared" si="6"/>
        <v>15179</v>
      </c>
      <c r="M20" s="18">
        <f t="shared" si="6"/>
        <v>7676</v>
      </c>
      <c r="N20" s="12">
        <f aca="true" t="shared" si="7" ref="N20:N26">SUM(B20:M20)</f>
        <v>383413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26213</v>
      </c>
      <c r="C21" s="14">
        <v>17175</v>
      </c>
      <c r="D21" s="14">
        <v>18600</v>
      </c>
      <c r="E21" s="14">
        <v>3009</v>
      </c>
      <c r="F21" s="14">
        <v>14976</v>
      </c>
      <c r="G21" s="14">
        <v>22381</v>
      </c>
      <c r="H21" s="14">
        <v>22682</v>
      </c>
      <c r="I21" s="14">
        <v>25860</v>
      </c>
      <c r="J21" s="14">
        <v>15571</v>
      </c>
      <c r="K21" s="14">
        <v>25511</v>
      </c>
      <c r="L21" s="14">
        <v>7767</v>
      </c>
      <c r="M21" s="14">
        <v>3870</v>
      </c>
      <c r="N21" s="12">
        <f t="shared" si="7"/>
        <v>203615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23890</v>
      </c>
      <c r="C22" s="14">
        <v>11849</v>
      </c>
      <c r="D22" s="14">
        <v>17498</v>
      </c>
      <c r="E22" s="14">
        <v>2572</v>
      </c>
      <c r="F22" s="14">
        <v>12431</v>
      </c>
      <c r="G22" s="14">
        <v>18531</v>
      </c>
      <c r="H22" s="14">
        <v>15887</v>
      </c>
      <c r="I22" s="14">
        <v>22080</v>
      </c>
      <c r="J22" s="14">
        <v>14083</v>
      </c>
      <c r="K22" s="14">
        <v>25214</v>
      </c>
      <c r="L22" s="14">
        <v>7213</v>
      </c>
      <c r="M22" s="14">
        <v>3721</v>
      </c>
      <c r="N22" s="12">
        <f t="shared" si="7"/>
        <v>174969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605</v>
      </c>
      <c r="C23" s="14">
        <v>482</v>
      </c>
      <c r="D23" s="14">
        <v>367</v>
      </c>
      <c r="E23" s="14">
        <v>80</v>
      </c>
      <c r="F23" s="14">
        <v>416</v>
      </c>
      <c r="G23" s="14">
        <v>780</v>
      </c>
      <c r="H23" s="14">
        <v>492</v>
      </c>
      <c r="I23" s="14">
        <v>440</v>
      </c>
      <c r="J23" s="14">
        <v>367</v>
      </c>
      <c r="K23" s="14">
        <v>516</v>
      </c>
      <c r="L23" s="14">
        <v>199</v>
      </c>
      <c r="M23" s="14">
        <v>85</v>
      </c>
      <c r="N23" s="12">
        <f t="shared" si="7"/>
        <v>4829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70499</v>
      </c>
      <c r="C24" s="14">
        <f>C25+C26</f>
        <v>48142</v>
      </c>
      <c r="D24" s="14">
        <f>D25+D26</f>
        <v>53117</v>
      </c>
      <c r="E24" s="14">
        <f>E25+E26</f>
        <v>10197</v>
      </c>
      <c r="F24" s="14">
        <f aca="true" t="shared" si="8" ref="F24:M24">F25+F26</f>
        <v>46098</v>
      </c>
      <c r="G24" s="14">
        <f t="shared" si="8"/>
        <v>70204</v>
      </c>
      <c r="H24" s="14">
        <f t="shared" si="8"/>
        <v>55414</v>
      </c>
      <c r="I24" s="14">
        <f t="shared" si="8"/>
        <v>55135</v>
      </c>
      <c r="J24" s="14">
        <f t="shared" si="8"/>
        <v>42441</v>
      </c>
      <c r="K24" s="14">
        <f t="shared" si="8"/>
        <v>45871</v>
      </c>
      <c r="L24" s="14">
        <f t="shared" si="8"/>
        <v>13460</v>
      </c>
      <c r="M24" s="14">
        <f t="shared" si="8"/>
        <v>5934</v>
      </c>
      <c r="N24" s="12">
        <f t="shared" si="7"/>
        <v>516512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38627</v>
      </c>
      <c r="C25" s="14">
        <v>29025</v>
      </c>
      <c r="D25" s="14">
        <v>31575</v>
      </c>
      <c r="E25" s="14">
        <v>6340</v>
      </c>
      <c r="F25" s="14">
        <v>27786</v>
      </c>
      <c r="G25" s="14">
        <v>42095</v>
      </c>
      <c r="H25" s="14">
        <v>34903</v>
      </c>
      <c r="I25" s="14">
        <v>29966</v>
      </c>
      <c r="J25" s="14">
        <v>25691</v>
      </c>
      <c r="K25" s="14">
        <v>24931</v>
      </c>
      <c r="L25" s="14">
        <v>7341</v>
      </c>
      <c r="M25" s="14">
        <v>3091</v>
      </c>
      <c r="N25" s="12">
        <f t="shared" si="7"/>
        <v>301371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31872</v>
      </c>
      <c r="C26" s="14">
        <v>19117</v>
      </c>
      <c r="D26" s="14">
        <v>21542</v>
      </c>
      <c r="E26" s="14">
        <v>3857</v>
      </c>
      <c r="F26" s="14">
        <v>18312</v>
      </c>
      <c r="G26" s="14">
        <v>28109</v>
      </c>
      <c r="H26" s="14">
        <v>20511</v>
      </c>
      <c r="I26" s="14">
        <v>25169</v>
      </c>
      <c r="J26" s="14">
        <v>16750</v>
      </c>
      <c r="K26" s="14">
        <v>20940</v>
      </c>
      <c r="L26" s="14">
        <v>6119</v>
      </c>
      <c r="M26" s="14">
        <v>2843</v>
      </c>
      <c r="N26" s="12">
        <f t="shared" si="7"/>
        <v>215141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414431.34639072</v>
      </c>
      <c r="C36" s="61">
        <f aca="true" t="shared" si="11" ref="C36:M36">C37+C38+C39+C40</f>
        <v>267946.2366</v>
      </c>
      <c r="D36" s="61">
        <f t="shared" si="11"/>
        <v>307579.8082266</v>
      </c>
      <c r="E36" s="61">
        <f t="shared" si="11"/>
        <v>68998.6200608</v>
      </c>
      <c r="F36" s="61">
        <f t="shared" si="11"/>
        <v>270289.60804265</v>
      </c>
      <c r="G36" s="61">
        <f t="shared" si="11"/>
        <v>337007.40559999994</v>
      </c>
      <c r="H36" s="61">
        <f t="shared" si="11"/>
        <v>336997.0563</v>
      </c>
      <c r="I36" s="61">
        <f t="shared" si="11"/>
        <v>355392.77730039996</v>
      </c>
      <c r="J36" s="61">
        <f t="shared" si="11"/>
        <v>288969.0339825</v>
      </c>
      <c r="K36" s="61">
        <f t="shared" si="11"/>
        <v>358271.04459887993</v>
      </c>
      <c r="L36" s="61">
        <f t="shared" si="11"/>
        <v>138992.8156297</v>
      </c>
      <c r="M36" s="61">
        <f t="shared" si="11"/>
        <v>68596.14565743999</v>
      </c>
      <c r="N36" s="61">
        <f>N37+N38+N39+N40</f>
        <v>3213471.8983896896</v>
      </c>
    </row>
    <row r="37" spans="1:14" ht="18.75" customHeight="1">
      <c r="A37" s="58" t="s">
        <v>55</v>
      </c>
      <c r="B37" s="55">
        <f aca="true" t="shared" si="12" ref="B37:M37">B29*B7</f>
        <v>412534.7856</v>
      </c>
      <c r="C37" s="55">
        <f t="shared" si="12"/>
        <v>266348.8026</v>
      </c>
      <c r="D37" s="55">
        <f t="shared" si="12"/>
        <v>296750.292</v>
      </c>
      <c r="E37" s="55">
        <f t="shared" si="12"/>
        <v>68536.7804</v>
      </c>
      <c r="F37" s="55">
        <f t="shared" si="12"/>
        <v>269000.0928</v>
      </c>
      <c r="G37" s="55">
        <f t="shared" si="12"/>
        <v>335445.9174</v>
      </c>
      <c r="H37" s="55">
        <f t="shared" si="12"/>
        <v>335130.3835</v>
      </c>
      <c r="I37" s="55">
        <f t="shared" si="12"/>
        <v>353979.1416</v>
      </c>
      <c r="J37" s="55">
        <f t="shared" si="12"/>
        <v>287765.66250000003</v>
      </c>
      <c r="K37" s="55">
        <f t="shared" si="12"/>
        <v>356834.24309999996</v>
      </c>
      <c r="L37" s="55">
        <f t="shared" si="12"/>
        <v>138169.591</v>
      </c>
      <c r="M37" s="55">
        <f t="shared" si="12"/>
        <v>68101.1344</v>
      </c>
      <c r="N37" s="57">
        <f>SUM(B37:M37)</f>
        <v>3188596.8268999998</v>
      </c>
    </row>
    <row r="38" spans="1:14" ht="18.75" customHeight="1">
      <c r="A38" s="58" t="s">
        <v>56</v>
      </c>
      <c r="B38" s="55">
        <f aca="true" t="shared" si="13" ref="B38:M38">B30*B7</f>
        <v>-1360.51920928</v>
      </c>
      <c r="C38" s="55">
        <f t="shared" si="13"/>
        <v>-880.686</v>
      </c>
      <c r="D38" s="55">
        <f t="shared" si="13"/>
        <v>-979.7437733999999</v>
      </c>
      <c r="E38" s="55">
        <f t="shared" si="13"/>
        <v>-184.4403392</v>
      </c>
      <c r="F38" s="55">
        <f t="shared" si="13"/>
        <v>-871.8847573500001</v>
      </c>
      <c r="G38" s="55">
        <f t="shared" si="13"/>
        <v>-1100.6718</v>
      </c>
      <c r="H38" s="55">
        <f t="shared" si="13"/>
        <v>-1030.8872</v>
      </c>
      <c r="I38" s="55">
        <f t="shared" si="13"/>
        <v>-1132.9642996</v>
      </c>
      <c r="J38" s="55">
        <f t="shared" si="13"/>
        <v>-915.2285175000001</v>
      </c>
      <c r="K38" s="55">
        <f t="shared" si="13"/>
        <v>-1165.43850112</v>
      </c>
      <c r="L38" s="55">
        <f t="shared" si="13"/>
        <v>-447.9353703</v>
      </c>
      <c r="M38" s="55">
        <f t="shared" si="13"/>
        <v>-224.02874256</v>
      </c>
      <c r="N38" s="25">
        <f>SUM(B38:M38)</f>
        <v>-10294.42851031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-54143.12</v>
      </c>
      <c r="C42" s="25">
        <f aca="true" t="shared" si="15" ref="C42:M42">+C43+C46+C54+C55</f>
        <v>-47239.84</v>
      </c>
      <c r="D42" s="25">
        <f t="shared" si="15"/>
        <v>-41742.64</v>
      </c>
      <c r="E42" s="25">
        <f t="shared" si="15"/>
        <v>-5378</v>
      </c>
      <c r="F42" s="25">
        <f t="shared" si="15"/>
        <v>-32633</v>
      </c>
      <c r="G42" s="25">
        <f t="shared" si="15"/>
        <v>-61220.44</v>
      </c>
      <c r="H42" s="25">
        <f t="shared" si="15"/>
        <v>-63885.6</v>
      </c>
      <c r="I42" s="25">
        <f t="shared" si="15"/>
        <v>-37213.520000000004</v>
      </c>
      <c r="J42" s="25">
        <f t="shared" si="15"/>
        <v>-44920.04</v>
      </c>
      <c r="K42" s="25">
        <f t="shared" si="15"/>
        <v>-39443.64</v>
      </c>
      <c r="L42" s="25">
        <f t="shared" si="15"/>
        <v>-19005.8</v>
      </c>
      <c r="M42" s="25">
        <f t="shared" si="15"/>
        <v>-10112.8</v>
      </c>
      <c r="N42" s="25">
        <f>+N43+N46+N54+N55</f>
        <v>-456938.44</v>
      </c>
    </row>
    <row r="43" spans="1:14" ht="18.75" customHeight="1">
      <c r="A43" s="17" t="s">
        <v>60</v>
      </c>
      <c r="B43" s="26">
        <f>B44+B45</f>
        <v>-53933.4</v>
      </c>
      <c r="C43" s="26">
        <f>C44+C45</f>
        <v>-47120</v>
      </c>
      <c r="D43" s="26">
        <f>D44+D45</f>
        <v>-41644.2</v>
      </c>
      <c r="E43" s="26">
        <f>E44+E45</f>
        <v>-5335.2</v>
      </c>
      <c r="F43" s="26">
        <f aca="true" t="shared" si="16" ref="F43:M43">F44+F45</f>
        <v>-32611.6</v>
      </c>
      <c r="G43" s="26">
        <f t="shared" si="16"/>
        <v>-61164.8</v>
      </c>
      <c r="H43" s="26">
        <f t="shared" si="16"/>
        <v>-63885.6</v>
      </c>
      <c r="I43" s="26">
        <f t="shared" si="16"/>
        <v>-37110.8</v>
      </c>
      <c r="J43" s="26">
        <f t="shared" si="16"/>
        <v>-44714.6</v>
      </c>
      <c r="K43" s="26">
        <f t="shared" si="16"/>
        <v>-39345.2</v>
      </c>
      <c r="L43" s="26">
        <f t="shared" si="16"/>
        <v>-18920.2</v>
      </c>
      <c r="M43" s="26">
        <f t="shared" si="16"/>
        <v>-10070</v>
      </c>
      <c r="N43" s="25">
        <f aca="true" t="shared" si="17" ref="N43:N55">SUM(B43:M43)</f>
        <v>-455855.6</v>
      </c>
    </row>
    <row r="44" spans="1:25" ht="18.75" customHeight="1">
      <c r="A44" s="13" t="s">
        <v>61</v>
      </c>
      <c r="B44" s="20">
        <f>ROUND(-B9*$D$3,2)</f>
        <v>-53933.4</v>
      </c>
      <c r="C44" s="20">
        <f>ROUND(-C9*$D$3,2)</f>
        <v>-47120</v>
      </c>
      <c r="D44" s="20">
        <f>ROUND(-D9*$D$3,2)</f>
        <v>-41644.2</v>
      </c>
      <c r="E44" s="20">
        <f>ROUND(-E9*$D$3,2)</f>
        <v>-5335.2</v>
      </c>
      <c r="F44" s="20">
        <f aca="true" t="shared" si="18" ref="F44:M44">ROUND(-F9*$D$3,2)</f>
        <v>-32611.6</v>
      </c>
      <c r="G44" s="20">
        <f t="shared" si="18"/>
        <v>-61164.8</v>
      </c>
      <c r="H44" s="20">
        <f t="shared" si="18"/>
        <v>-63885.6</v>
      </c>
      <c r="I44" s="20">
        <f t="shared" si="18"/>
        <v>-37110.8</v>
      </c>
      <c r="J44" s="20">
        <f t="shared" si="18"/>
        <v>-44714.6</v>
      </c>
      <c r="K44" s="20">
        <f t="shared" si="18"/>
        <v>-39345.2</v>
      </c>
      <c r="L44" s="20">
        <f t="shared" si="18"/>
        <v>-18920.2</v>
      </c>
      <c r="M44" s="20">
        <f t="shared" si="18"/>
        <v>-10070</v>
      </c>
      <c r="N44" s="47">
        <f t="shared" si="17"/>
        <v>-455855.6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360288.22639072</v>
      </c>
      <c r="C57" s="29">
        <f t="shared" si="21"/>
        <v>220706.3966</v>
      </c>
      <c r="D57" s="29">
        <f t="shared" si="21"/>
        <v>265837.1682266</v>
      </c>
      <c r="E57" s="29">
        <f t="shared" si="21"/>
        <v>63620.62006080001</v>
      </c>
      <c r="F57" s="29">
        <f t="shared" si="21"/>
        <v>237656.60804264998</v>
      </c>
      <c r="G57" s="29">
        <f t="shared" si="21"/>
        <v>275786.96559999994</v>
      </c>
      <c r="H57" s="29">
        <f t="shared" si="21"/>
        <v>273111.4563</v>
      </c>
      <c r="I57" s="29">
        <f t="shared" si="21"/>
        <v>318179.25730039994</v>
      </c>
      <c r="J57" s="29">
        <f t="shared" si="21"/>
        <v>244048.99398250002</v>
      </c>
      <c r="K57" s="29">
        <f t="shared" si="21"/>
        <v>318827.4045988799</v>
      </c>
      <c r="L57" s="29">
        <f t="shared" si="21"/>
        <v>119987.01562969999</v>
      </c>
      <c r="M57" s="29">
        <f t="shared" si="21"/>
        <v>58483.34565743999</v>
      </c>
      <c r="N57" s="29">
        <f>SUM(B57:M57)</f>
        <v>2756533.4583896897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360288.23</v>
      </c>
      <c r="C60" s="36">
        <f aca="true" t="shared" si="22" ref="C60:M60">SUM(C61:C74)</f>
        <v>220706.4</v>
      </c>
      <c r="D60" s="36">
        <f t="shared" si="22"/>
        <v>265837.17</v>
      </c>
      <c r="E60" s="36">
        <f t="shared" si="22"/>
        <v>63620.62</v>
      </c>
      <c r="F60" s="36">
        <f t="shared" si="22"/>
        <v>237656.61</v>
      </c>
      <c r="G60" s="36">
        <f t="shared" si="22"/>
        <v>275786.97</v>
      </c>
      <c r="H60" s="36">
        <f t="shared" si="22"/>
        <v>273111.45</v>
      </c>
      <c r="I60" s="36">
        <f t="shared" si="22"/>
        <v>318179.26</v>
      </c>
      <c r="J60" s="36">
        <f t="shared" si="22"/>
        <v>244048.99</v>
      </c>
      <c r="K60" s="36">
        <f t="shared" si="22"/>
        <v>318827.4</v>
      </c>
      <c r="L60" s="36">
        <f t="shared" si="22"/>
        <v>119987.01</v>
      </c>
      <c r="M60" s="36">
        <f t="shared" si="22"/>
        <v>58483.34</v>
      </c>
      <c r="N60" s="29">
        <f>SUM(N61:N74)</f>
        <v>2756533.4499999997</v>
      </c>
    </row>
    <row r="61" spans="1:15" ht="18.75" customHeight="1">
      <c r="A61" s="17" t="s">
        <v>75</v>
      </c>
      <c r="B61" s="36">
        <v>69593.66</v>
      </c>
      <c r="C61" s="36">
        <v>62975.63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132569.29</v>
      </c>
      <c r="O61"/>
    </row>
    <row r="62" spans="1:15" ht="18.75" customHeight="1">
      <c r="A62" s="17" t="s">
        <v>76</v>
      </c>
      <c r="B62" s="36">
        <v>290694.57</v>
      </c>
      <c r="C62" s="36">
        <v>157730.77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448425.33999999997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265837.17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265837.17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63620.62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63620.62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237656.61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237656.61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275786.97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275786.97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212629.52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212629.52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60481.93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60481.93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318179.26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318179.26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244048.99</v>
      </c>
      <c r="K70" s="35">
        <v>0</v>
      </c>
      <c r="L70" s="35">
        <v>0</v>
      </c>
      <c r="M70" s="35">
        <v>0</v>
      </c>
      <c r="N70" s="29">
        <f t="shared" si="23"/>
        <v>244048.99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318827.4</v>
      </c>
      <c r="L71" s="35">
        <v>0</v>
      </c>
      <c r="M71" s="62"/>
      <c r="N71" s="26">
        <f t="shared" si="23"/>
        <v>318827.4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119987.01</v>
      </c>
      <c r="M72" s="35">
        <v>0</v>
      </c>
      <c r="N72" s="29">
        <f t="shared" si="23"/>
        <v>119987.01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58483.34</v>
      </c>
      <c r="N73" s="26">
        <f t="shared" si="23"/>
        <v>58483.34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2.116986722996609</v>
      </c>
      <c r="C78" s="45">
        <v>2.0964119587172463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1.8400826711240204</v>
      </c>
      <c r="C79" s="45">
        <v>1.7369830802603037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1.687693722535291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2.349929162209659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1.9710033911797304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1.5615352083700151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1.8402264695681716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1.798998626296608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1.7842973486047653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2.009869824256651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1.9214055582012515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2.2864421060980424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2.24177736715056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2016-07-07T18:05:31Z</dcterms:modified>
  <cp:category/>
  <cp:version/>
  <cp:contentType/>
  <cp:contentStatus/>
</cp:coreProperties>
</file>