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<sst xmlns="http://schemas.openxmlformats.org/spreadsheetml/2006/main" count="134" uniqueCount="134">
  <si>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</si>
  <si>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</si>
  <si>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</si>
  <si>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</si>
  <si>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</si>
  <si>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</si>
  <si>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</si>
  <si>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</si>
  <si>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</si>
  <si>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</si>
  <si>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</si>
  <si>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</si>
  <si>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</si>
  <si>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</si>
  <si>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</si>
  <si>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</si>
  <si>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</si>
  <si>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</si>
  <si>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</si>
  <si>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</si>
  <si>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</si>
  <si>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</si>
  <si>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</si>
  <si>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</si>
  <si>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</si>
  <si>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</si>
  <si>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</si>
  <si>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</si>
  <si>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</si>
  <si>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</si>
  <si>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</si>
  <si>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</si>
  <si>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</si>
  <si>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</si>
  <si>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</si>
  <si>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</si>
  <si>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</si>
  <si>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</si>
  <si>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</si>
  <si>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</si>
  <si>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</si>
  <si>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</si>
  <si>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</si>
  <si>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</si>
  <si>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</si>
  <si>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</si>
  <si>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</si>
  <si>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</si>
  <si>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</si>
  <si>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</si>
  <si>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</si>
  <si>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</si>
  <si>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</si>
  <si>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</si>
  <si>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</si>
  <si>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</si>
  <si>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</si>
  <si>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</si>
  <si>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</si>
  <si>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</si>
  <si>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</si>
  <si>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</si>
  <si>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</si>
  <si>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</si>
  <si>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</si>
  <si>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</si>
  <si>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</si>
  <si>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</si>
  <si>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</si>
  <si>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</si>
  <si>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</si>
  <si>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</si>
  <si>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</si>
  <si>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</si>
  <si>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</si>
  <si>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</si>
  <si>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</si>
  <si>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</si>
  <si>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</si>
  <si>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</si>
  <si>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</si>
  <si>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</si>
  <si>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</si>
  <si>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</si>
  <si>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</si>
  <si>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</si>
  <si>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</si>
  <si>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</si>
  <si>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</si>
  <si>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</si>
  <si>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</si>
  <si>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</si>
  <si>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</si>
  <si>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</si>
  <si>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</si>
  <si>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</si>
  <si>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</si>
  <si>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</si>
  <si>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</si>
  <si>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</si>
  <si>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</si>
  <si>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</si>
  <si>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</si>
  <si>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</si>
  <si>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</si>
  <si>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</si>
  <si>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</si>
  <si>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</si>
  <si>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</si>
  <si>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</si>
  <si>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</si>
  <si>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</si>
  <si>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</si>
  <si>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</si>
  <si>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</si>
  <si>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</si>
  <si>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</si>
  <si>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</si>
  <si>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</si>
  <si>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</si>
  <si>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</si>
  <si>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</si>
  <si>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</si>
  <si>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</si>
  <si>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</si>
  <si>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</si>
  <si>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</si>
  <si>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</si>
  <si>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</si>
  <si>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</si>
  <si>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</si>
  <si>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</si>
  <si>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</si>
  <si>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31/07/16 - VENCIMENTO 08/08/16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</si>
</sst>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175319</v>
      </c>
      <c r="C7" s="9">
        <f t="shared" si="0"/>
        <v>234523</v>
      </c>
      <c r="D7" s="9">
        <f t="shared" si="0"/>
        <v>253844</v>
      </c>
      <c r="E7" s="9">
        <f t="shared" si="0"/>
        <v>140048</v>
      </c>
      <c r="F7" s="9">
        <f t="shared" si="0"/>
        <v>239675</v>
      </c>
      <c r="G7" s="9">
        <f t="shared" si="0"/>
        <v>405723</v>
      </c>
      <c r="H7" s="9">
        <f t="shared" si="0"/>
        <v>141997</v>
      </c>
      <c r="I7" s="9">
        <f t="shared" si="0"/>
        <v>26364</v>
      </c>
      <c r="J7" s="9">
        <f t="shared" si="0"/>
        <v>116928</v>
      </c>
      <c r="K7" s="9">
        <f t="shared" si="0"/>
        <v>1734421</v>
      </c>
      <c r="L7" s="52"/>
    </row>
    <row r="8" spans="1:11" ht="17.25" customHeight="1">
      <c r="A8" s="10" t="s">
        <v>99</v>
      </c>
      <c r="B8" s="11">
        <f>B9+B12+B16</f>
        <v>91154</v>
      </c>
      <c r="C8" s="11">
        <f aca="true" t="shared" si="1" ref="C8:J8">C9+C12+C16</f>
        <v>128091</v>
      </c>
      <c r="D8" s="11">
        <f t="shared" si="1"/>
        <v>129944</v>
      </c>
      <c r="E8" s="11">
        <f t="shared" si="1"/>
        <v>77031</v>
      </c>
      <c r="F8" s="11">
        <f t="shared" si="1"/>
        <v>121540</v>
      </c>
      <c r="G8" s="11">
        <f t="shared" si="1"/>
        <v>210231</v>
      </c>
      <c r="H8" s="11">
        <f t="shared" si="1"/>
        <v>83728</v>
      </c>
      <c r="I8" s="11">
        <f t="shared" si="1"/>
        <v>12736</v>
      </c>
      <c r="J8" s="11">
        <f t="shared" si="1"/>
        <v>61559</v>
      </c>
      <c r="K8" s="11">
        <f>SUM(B8:J8)</f>
        <v>916014</v>
      </c>
    </row>
    <row r="9" spans="1:11" ht="17.25" customHeight="1">
      <c r="A9" s="15" t="s">
        <v>17</v>
      </c>
      <c r="B9" s="13">
        <f>+B10+B11</f>
        <v>17403</v>
      </c>
      <c r="C9" s="13">
        <f aca="true" t="shared" si="2" ref="C9:J9">+C10+C11</f>
        <v>27155</v>
      </c>
      <c r="D9" s="13">
        <f t="shared" si="2"/>
        <v>24608</v>
      </c>
      <c r="E9" s="13">
        <f t="shared" si="2"/>
        <v>15525</v>
      </c>
      <c r="F9" s="13">
        <f t="shared" si="2"/>
        <v>21199</v>
      </c>
      <c r="G9" s="13">
        <f t="shared" si="2"/>
        <v>27998</v>
      </c>
      <c r="H9" s="13">
        <f t="shared" si="2"/>
        <v>17585</v>
      </c>
      <c r="I9" s="13">
        <f t="shared" si="2"/>
        <v>3042</v>
      </c>
      <c r="J9" s="13">
        <f t="shared" si="2"/>
        <v>11290</v>
      </c>
      <c r="K9" s="11">
        <f>SUM(B9:J9)</f>
        <v>165805</v>
      </c>
    </row>
    <row r="10" spans="1:11" ht="17.25" customHeight="1">
      <c r="A10" s="29" t="s">
        <v>18</v>
      </c>
      <c r="B10" s="13">
        <v>17403</v>
      </c>
      <c r="C10" s="13">
        <v>27155</v>
      </c>
      <c r="D10" s="13">
        <v>24608</v>
      </c>
      <c r="E10" s="13">
        <v>15525</v>
      </c>
      <c r="F10" s="13">
        <v>21199</v>
      </c>
      <c r="G10" s="13">
        <v>27998</v>
      </c>
      <c r="H10" s="13">
        <v>17585</v>
      </c>
      <c r="I10" s="13">
        <v>3042</v>
      </c>
      <c r="J10" s="13">
        <v>11290</v>
      </c>
      <c r="K10" s="11">
        <f>SUM(B10:J10)</f>
        <v>165805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62869</v>
      </c>
      <c r="C12" s="17">
        <f t="shared" si="3"/>
        <v>87027</v>
      </c>
      <c r="D12" s="17">
        <f t="shared" si="3"/>
        <v>90348</v>
      </c>
      <c r="E12" s="17">
        <f t="shared" si="3"/>
        <v>53278</v>
      </c>
      <c r="F12" s="17">
        <f t="shared" si="3"/>
        <v>84891</v>
      </c>
      <c r="G12" s="17">
        <f t="shared" si="3"/>
        <v>153045</v>
      </c>
      <c r="H12" s="17">
        <f t="shared" si="3"/>
        <v>57840</v>
      </c>
      <c r="I12" s="17">
        <f t="shared" si="3"/>
        <v>8159</v>
      </c>
      <c r="J12" s="17">
        <f t="shared" si="3"/>
        <v>42993</v>
      </c>
      <c r="K12" s="11">
        <f aca="true" t="shared" si="4" ref="K12:K27">SUM(B12:J12)</f>
        <v>640450</v>
      </c>
    </row>
    <row r="13" spans="1:13" ht="17.25" customHeight="1">
      <c r="A13" s="14" t="s">
        <v>20</v>
      </c>
      <c r="B13" s="13">
        <v>30087</v>
      </c>
      <c r="C13" s="13">
        <v>45359</v>
      </c>
      <c r="D13" s="13">
        <v>47284</v>
      </c>
      <c r="E13" s="13">
        <v>28023</v>
      </c>
      <c r="F13" s="13">
        <v>41192</v>
      </c>
      <c r="G13" s="13">
        <v>68983</v>
      </c>
      <c r="H13" s="13">
        <v>26073</v>
      </c>
      <c r="I13" s="13">
        <v>4673</v>
      </c>
      <c r="J13" s="13">
        <v>22627</v>
      </c>
      <c r="K13" s="11">
        <f t="shared" si="4"/>
        <v>314301</v>
      </c>
      <c r="L13" s="52"/>
      <c r="M13" s="53"/>
    </row>
    <row r="14" spans="1:12" ht="17.25" customHeight="1">
      <c r="A14" s="14" t="s">
        <v>21</v>
      </c>
      <c r="B14" s="13">
        <v>31712</v>
      </c>
      <c r="C14" s="13">
        <v>40089</v>
      </c>
      <c r="D14" s="13">
        <v>41937</v>
      </c>
      <c r="E14" s="13">
        <v>24270</v>
      </c>
      <c r="F14" s="13">
        <v>42443</v>
      </c>
      <c r="G14" s="13">
        <v>82221</v>
      </c>
      <c r="H14" s="13">
        <v>30221</v>
      </c>
      <c r="I14" s="13">
        <v>3335</v>
      </c>
      <c r="J14" s="13">
        <v>19874</v>
      </c>
      <c r="K14" s="11">
        <f t="shared" si="4"/>
        <v>316102</v>
      </c>
      <c r="L14" s="52"/>
    </row>
    <row r="15" spans="1:11" ht="17.25" customHeight="1">
      <c r="A15" s="14" t="s">
        <v>22</v>
      </c>
      <c r="B15" s="13">
        <v>1070</v>
      </c>
      <c r="C15" s="13">
        <v>1579</v>
      </c>
      <c r="D15" s="13">
        <v>1127</v>
      </c>
      <c r="E15" s="13">
        <v>985</v>
      </c>
      <c r="F15" s="13">
        <v>1256</v>
      </c>
      <c r="G15" s="13">
        <v>1841</v>
      </c>
      <c r="H15" s="13">
        <v>1546</v>
      </c>
      <c r="I15" s="13">
        <v>151</v>
      </c>
      <c r="J15" s="13">
        <v>492</v>
      </c>
      <c r="K15" s="11">
        <f t="shared" si="4"/>
        <v>10047</v>
      </c>
    </row>
    <row r="16" spans="1:11" ht="17.25" customHeight="1">
      <c r="A16" s="15" t="s">
        <v>95</v>
      </c>
      <c r="B16" s="13">
        <f>B17+B18+B19</f>
        <v>10882</v>
      </c>
      <c r="C16" s="13">
        <f aca="true" t="shared" si="5" ref="C16:J16">C17+C18+C19</f>
        <v>13909</v>
      </c>
      <c r="D16" s="13">
        <f t="shared" si="5"/>
        <v>14988</v>
      </c>
      <c r="E16" s="13">
        <f t="shared" si="5"/>
        <v>8228</v>
      </c>
      <c r="F16" s="13">
        <f t="shared" si="5"/>
        <v>15450</v>
      </c>
      <c r="G16" s="13">
        <f t="shared" si="5"/>
        <v>29188</v>
      </c>
      <c r="H16" s="13">
        <f t="shared" si="5"/>
        <v>8303</v>
      </c>
      <c r="I16" s="13">
        <f t="shared" si="5"/>
        <v>1535</v>
      </c>
      <c r="J16" s="13">
        <f t="shared" si="5"/>
        <v>7276</v>
      </c>
      <c r="K16" s="11">
        <f t="shared" si="4"/>
        <v>109759</v>
      </c>
    </row>
    <row r="17" spans="1:11" ht="17.25" customHeight="1">
      <c r="A17" s="14" t="s">
        <v>96</v>
      </c>
      <c r="B17" s="13">
        <v>6830</v>
      </c>
      <c r="C17" s="13">
        <v>9277</v>
      </c>
      <c r="D17" s="13">
        <v>9361</v>
      </c>
      <c r="E17" s="13">
        <v>5398</v>
      </c>
      <c r="F17" s="13">
        <v>9507</v>
      </c>
      <c r="G17" s="13">
        <v>16010</v>
      </c>
      <c r="H17" s="13">
        <v>5187</v>
      </c>
      <c r="I17" s="13">
        <v>1076</v>
      </c>
      <c r="J17" s="13">
        <v>4444</v>
      </c>
      <c r="K17" s="11">
        <f t="shared" si="4"/>
        <v>67090</v>
      </c>
    </row>
    <row r="18" spans="1:11" ht="17.25" customHeight="1">
      <c r="A18" s="14" t="s">
        <v>97</v>
      </c>
      <c r="B18" s="13">
        <v>3983</v>
      </c>
      <c r="C18" s="13">
        <v>4486</v>
      </c>
      <c r="D18" s="13">
        <v>5514</v>
      </c>
      <c r="E18" s="13">
        <v>2736</v>
      </c>
      <c r="F18" s="13">
        <v>5848</v>
      </c>
      <c r="G18" s="13">
        <v>13011</v>
      </c>
      <c r="H18" s="13">
        <v>3032</v>
      </c>
      <c r="I18" s="13">
        <v>447</v>
      </c>
      <c r="J18" s="13">
        <v>2782</v>
      </c>
      <c r="K18" s="11">
        <f t="shared" si="4"/>
        <v>41839</v>
      </c>
    </row>
    <row r="19" spans="1:11" ht="17.25" customHeight="1">
      <c r="A19" s="14" t="s">
        <v>98</v>
      </c>
      <c r="B19" s="13">
        <v>69</v>
      </c>
      <c r="C19" s="13">
        <v>146</v>
      </c>
      <c r="D19" s="13">
        <v>113</v>
      </c>
      <c r="E19" s="13">
        <v>94</v>
      </c>
      <c r="F19" s="13">
        <v>95</v>
      </c>
      <c r="G19" s="13">
        <v>167</v>
      </c>
      <c r="H19" s="13">
        <v>84</v>
      </c>
      <c r="I19" s="13">
        <v>12</v>
      </c>
      <c r="J19" s="13">
        <v>50</v>
      </c>
      <c r="K19" s="11">
        <f t="shared" si="4"/>
        <v>830</v>
      </c>
    </row>
    <row r="20" spans="1:11" ht="17.25" customHeight="1">
      <c r="A20" s="16" t="s">
        <v>23</v>
      </c>
      <c r="B20" s="11">
        <f>+B21+B22+B23</f>
        <v>51150</v>
      </c>
      <c r="C20" s="11">
        <f aca="true" t="shared" si="6" ref="C20:J20">+C21+C22+C23</f>
        <v>58528</v>
      </c>
      <c r="D20" s="11">
        <f t="shared" si="6"/>
        <v>71185</v>
      </c>
      <c r="E20" s="11">
        <f t="shared" si="6"/>
        <v>35350</v>
      </c>
      <c r="F20" s="11">
        <f t="shared" si="6"/>
        <v>77750</v>
      </c>
      <c r="G20" s="11">
        <f t="shared" si="6"/>
        <v>141122</v>
      </c>
      <c r="H20" s="11">
        <f t="shared" si="6"/>
        <v>37091</v>
      </c>
      <c r="I20" s="11">
        <f t="shared" si="6"/>
        <v>6884</v>
      </c>
      <c r="J20" s="11">
        <f t="shared" si="6"/>
        <v>29760</v>
      </c>
      <c r="K20" s="11">
        <f t="shared" si="4"/>
        <v>508820</v>
      </c>
    </row>
    <row r="21" spans="1:12" ht="17.25" customHeight="1">
      <c r="A21" s="12" t="s">
        <v>24</v>
      </c>
      <c r="B21" s="13">
        <v>28479</v>
      </c>
      <c r="C21" s="13">
        <v>36090</v>
      </c>
      <c r="D21" s="13">
        <v>43833</v>
      </c>
      <c r="E21" s="13">
        <v>21919</v>
      </c>
      <c r="F21" s="13">
        <v>43697</v>
      </c>
      <c r="G21" s="13">
        <v>72082</v>
      </c>
      <c r="H21" s="13">
        <v>21079</v>
      </c>
      <c r="I21" s="13">
        <v>4539</v>
      </c>
      <c r="J21" s="13">
        <v>17845</v>
      </c>
      <c r="K21" s="11">
        <f t="shared" si="4"/>
        <v>289563</v>
      </c>
      <c r="L21" s="52"/>
    </row>
    <row r="22" spans="1:12" ht="17.25" customHeight="1">
      <c r="A22" s="12" t="s">
        <v>25</v>
      </c>
      <c r="B22" s="13">
        <v>22092</v>
      </c>
      <c r="C22" s="13">
        <v>21812</v>
      </c>
      <c r="D22" s="13">
        <v>26767</v>
      </c>
      <c r="E22" s="13">
        <v>13059</v>
      </c>
      <c r="F22" s="13">
        <v>33488</v>
      </c>
      <c r="G22" s="13">
        <v>68098</v>
      </c>
      <c r="H22" s="13">
        <v>15591</v>
      </c>
      <c r="I22" s="13">
        <v>2258</v>
      </c>
      <c r="J22" s="13">
        <v>11681</v>
      </c>
      <c r="K22" s="11">
        <f t="shared" si="4"/>
        <v>214846</v>
      </c>
      <c r="L22" s="52"/>
    </row>
    <row r="23" spans="1:11" ht="17.25" customHeight="1">
      <c r="A23" s="12" t="s">
        <v>26</v>
      </c>
      <c r="B23" s="13">
        <v>579</v>
      </c>
      <c r="C23" s="13">
        <v>626</v>
      </c>
      <c r="D23" s="13">
        <v>585</v>
      </c>
      <c r="E23" s="13">
        <v>372</v>
      </c>
      <c r="F23" s="13">
        <v>565</v>
      </c>
      <c r="G23" s="13">
        <v>942</v>
      </c>
      <c r="H23" s="13">
        <v>421</v>
      </c>
      <c r="I23" s="13">
        <v>87</v>
      </c>
      <c r="J23" s="13">
        <v>234</v>
      </c>
      <c r="K23" s="11">
        <f t="shared" si="4"/>
        <v>4411</v>
      </c>
    </row>
    <row r="24" spans="1:11" ht="17.25" customHeight="1">
      <c r="A24" s="16" t="s">
        <v>27</v>
      </c>
      <c r="B24" s="13">
        <f>+B25+B26</f>
        <v>33015</v>
      </c>
      <c r="C24" s="13">
        <f aca="true" t="shared" si="7" ref="C24:J24">+C25+C26</f>
        <v>47904</v>
      </c>
      <c r="D24" s="13">
        <f t="shared" si="7"/>
        <v>52715</v>
      </c>
      <c r="E24" s="13">
        <f t="shared" si="7"/>
        <v>27667</v>
      </c>
      <c r="F24" s="13">
        <f t="shared" si="7"/>
        <v>40385</v>
      </c>
      <c r="G24" s="13">
        <f t="shared" si="7"/>
        <v>54370</v>
      </c>
      <c r="H24" s="13">
        <f t="shared" si="7"/>
        <v>20410</v>
      </c>
      <c r="I24" s="13">
        <f t="shared" si="7"/>
        <v>6744</v>
      </c>
      <c r="J24" s="13">
        <f t="shared" si="7"/>
        <v>25609</v>
      </c>
      <c r="K24" s="11">
        <f t="shared" si="4"/>
        <v>308819</v>
      </c>
    </row>
    <row r="25" spans="1:12" ht="17.25" customHeight="1">
      <c r="A25" s="12" t="s">
        <v>131</v>
      </c>
      <c r="B25" s="13">
        <v>26146</v>
      </c>
      <c r="C25" s="13">
        <v>38660</v>
      </c>
      <c r="D25" s="13">
        <v>44149</v>
      </c>
      <c r="E25" s="13">
        <v>22385</v>
      </c>
      <c r="F25" s="13">
        <v>31485</v>
      </c>
      <c r="G25" s="13">
        <v>41257</v>
      </c>
      <c r="H25" s="13">
        <v>15443</v>
      </c>
      <c r="I25" s="13">
        <v>5953</v>
      </c>
      <c r="J25" s="13">
        <v>21071</v>
      </c>
      <c r="K25" s="11">
        <f t="shared" si="4"/>
        <v>246549</v>
      </c>
      <c r="L25" s="52"/>
    </row>
    <row r="26" spans="1:12" ht="17.25" customHeight="1">
      <c r="A26" s="12" t="s">
        <v>132</v>
      </c>
      <c r="B26" s="13">
        <v>6869</v>
      </c>
      <c r="C26" s="13">
        <v>9244</v>
      </c>
      <c r="D26" s="13">
        <v>8566</v>
      </c>
      <c r="E26" s="13">
        <v>5282</v>
      </c>
      <c r="F26" s="13">
        <v>8900</v>
      </c>
      <c r="G26" s="13">
        <v>13113</v>
      </c>
      <c r="H26" s="13">
        <v>4967</v>
      </c>
      <c r="I26" s="13">
        <v>791</v>
      </c>
      <c r="J26" s="13">
        <v>4538</v>
      </c>
      <c r="K26" s="11">
        <f t="shared" si="4"/>
        <v>62270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768</v>
      </c>
      <c r="I27" s="11">
        <v>0</v>
      </c>
      <c r="J27" s="11">
        <v>0</v>
      </c>
      <c r="K27" s="11">
        <f t="shared" si="4"/>
        <v>768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29183.5</v>
      </c>
      <c r="I35" s="19">
        <v>0</v>
      </c>
      <c r="J35" s="19">
        <v>0</v>
      </c>
      <c r="K35" s="23">
        <f>SUM(B35:J35)</f>
        <v>29183.5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499062.35</v>
      </c>
      <c r="C47" s="22">
        <f aca="true" t="shared" si="12" ref="C47:H47">+C48+C57</f>
        <v>756529.36</v>
      </c>
      <c r="D47" s="22">
        <f t="shared" si="12"/>
        <v>918144.52</v>
      </c>
      <c r="E47" s="22">
        <f t="shared" si="12"/>
        <v>441292.89</v>
      </c>
      <c r="F47" s="22">
        <f t="shared" si="12"/>
        <v>719288.3300000001</v>
      </c>
      <c r="G47" s="22">
        <f t="shared" si="12"/>
        <v>1043240.5700000001</v>
      </c>
      <c r="H47" s="22">
        <f t="shared" si="12"/>
        <v>456222.93</v>
      </c>
      <c r="I47" s="22">
        <f>+I48+I57</f>
        <v>134238.19</v>
      </c>
      <c r="J47" s="22">
        <f>+J48+J57</f>
        <v>366162.66</v>
      </c>
      <c r="K47" s="22">
        <f>SUM(B47:J47)</f>
        <v>5334181.800000001</v>
      </c>
    </row>
    <row r="48" spans="1:11" ht="17.25" customHeight="1">
      <c r="A48" s="16" t="s">
        <v>113</v>
      </c>
      <c r="B48" s="23">
        <f>SUM(B49:B56)</f>
        <v>481047.01999999996</v>
      </c>
      <c r="C48" s="23">
        <f aca="true" t="shared" si="13" ref="C48:J48">SUM(C49:C56)</f>
        <v>733637.94</v>
      </c>
      <c r="D48" s="23">
        <f t="shared" si="13"/>
        <v>893469</v>
      </c>
      <c r="E48" s="23">
        <f t="shared" si="13"/>
        <v>419628.78</v>
      </c>
      <c r="F48" s="23">
        <f t="shared" si="13"/>
        <v>696648.03</v>
      </c>
      <c r="G48" s="23">
        <f t="shared" si="13"/>
        <v>1014272.28</v>
      </c>
      <c r="H48" s="23">
        <f t="shared" si="13"/>
        <v>436951</v>
      </c>
      <c r="I48" s="23">
        <f t="shared" si="13"/>
        <v>134238.19</v>
      </c>
      <c r="J48" s="23">
        <f t="shared" si="13"/>
        <v>352732.11</v>
      </c>
      <c r="K48" s="23">
        <f aca="true" t="shared" si="14" ref="K48:K57">SUM(B48:J48)</f>
        <v>5162624.3500000015</v>
      </c>
    </row>
    <row r="49" spans="1:11" ht="17.25" customHeight="1">
      <c r="A49" s="34" t="s">
        <v>44</v>
      </c>
      <c r="B49" s="23">
        <f aca="true" t="shared" si="15" ref="B49:H49">ROUND(B30*B7,2)</f>
        <v>477796.87</v>
      </c>
      <c r="C49" s="23">
        <f t="shared" si="15"/>
        <v>727396.54</v>
      </c>
      <c r="D49" s="23">
        <f t="shared" si="15"/>
        <v>888352.46</v>
      </c>
      <c r="E49" s="23">
        <f t="shared" si="15"/>
        <v>416824.86</v>
      </c>
      <c r="F49" s="23">
        <f t="shared" si="15"/>
        <v>692492.98</v>
      </c>
      <c r="G49" s="23">
        <f t="shared" si="15"/>
        <v>1008424.52</v>
      </c>
      <c r="H49" s="23">
        <f t="shared" si="15"/>
        <v>404705.65</v>
      </c>
      <c r="I49" s="23">
        <f>ROUND(I30*I7,2)</f>
        <v>133172.47</v>
      </c>
      <c r="J49" s="23">
        <f>ROUND(J30*J7,2)</f>
        <v>350515.07</v>
      </c>
      <c r="K49" s="23">
        <f t="shared" si="14"/>
        <v>5099681.420000001</v>
      </c>
    </row>
    <row r="50" spans="1:11" ht="17.25" customHeight="1">
      <c r="A50" s="34" t="s">
        <v>45</v>
      </c>
      <c r="B50" s="19">
        <v>0</v>
      </c>
      <c r="C50" s="23">
        <f>ROUND(C31*C7,2)</f>
        <v>1616.84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1616.84</v>
      </c>
    </row>
    <row r="51" spans="1:11" ht="17.25" customHeight="1">
      <c r="A51" s="67" t="s">
        <v>106</v>
      </c>
      <c r="B51" s="68">
        <f aca="true" t="shared" si="16" ref="B51:H51">ROUND(B32*B7,2)</f>
        <v>-841.53</v>
      </c>
      <c r="C51" s="68">
        <f t="shared" si="16"/>
        <v>-1149.16</v>
      </c>
      <c r="D51" s="68">
        <f t="shared" si="16"/>
        <v>-1269.22</v>
      </c>
      <c r="E51" s="68">
        <f t="shared" si="16"/>
        <v>-641.48</v>
      </c>
      <c r="F51" s="68">
        <f t="shared" si="16"/>
        <v>-1126.47</v>
      </c>
      <c r="G51" s="68">
        <f t="shared" si="16"/>
        <v>-1582.32</v>
      </c>
      <c r="H51" s="68">
        <f t="shared" si="16"/>
        <v>-653.19</v>
      </c>
      <c r="I51" s="19">
        <v>0</v>
      </c>
      <c r="J51" s="19">
        <v>0</v>
      </c>
      <c r="K51" s="68">
        <f>SUM(B51:J51)</f>
        <v>-7263.369999999999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29183.5</v>
      </c>
      <c r="I53" s="31">
        <f>+I35</f>
        <v>0</v>
      </c>
      <c r="J53" s="31">
        <f>+J35</f>
        <v>0</v>
      </c>
      <c r="K53" s="23">
        <f t="shared" si="14"/>
        <v>29183.5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-66131.4</v>
      </c>
      <c r="C61" s="35">
        <f t="shared" si="17"/>
        <v>-108774.36</v>
      </c>
      <c r="D61" s="35">
        <f t="shared" si="17"/>
        <v>-94589.75</v>
      </c>
      <c r="E61" s="35">
        <f t="shared" si="17"/>
        <v>-58995</v>
      </c>
      <c r="F61" s="35">
        <f t="shared" si="17"/>
        <v>-80936.7</v>
      </c>
      <c r="G61" s="35">
        <f t="shared" si="17"/>
        <v>-106404.25</v>
      </c>
      <c r="H61" s="35">
        <f t="shared" si="17"/>
        <v>-66823</v>
      </c>
      <c r="I61" s="35">
        <f t="shared" si="17"/>
        <v>-13835.23</v>
      </c>
      <c r="J61" s="35">
        <f t="shared" si="17"/>
        <v>-42902</v>
      </c>
      <c r="K61" s="35">
        <f>SUM(B61:J61)</f>
        <v>-639391.69</v>
      </c>
    </row>
    <row r="62" spans="1:11" ht="18.75" customHeight="1">
      <c r="A62" s="16" t="s">
        <v>75</v>
      </c>
      <c r="B62" s="35">
        <f aca="true" t="shared" si="18" ref="B62:J62">B63+B64+B65+B66+B67+B68</f>
        <v>-66131.4</v>
      </c>
      <c r="C62" s="35">
        <f t="shared" si="18"/>
        <v>-103189</v>
      </c>
      <c r="D62" s="35">
        <f t="shared" si="18"/>
        <v>-93510.4</v>
      </c>
      <c r="E62" s="35">
        <f t="shared" si="18"/>
        <v>-58995</v>
      </c>
      <c r="F62" s="35">
        <f t="shared" si="18"/>
        <v>-80556.2</v>
      </c>
      <c r="G62" s="35">
        <f t="shared" si="18"/>
        <v>-106392.4</v>
      </c>
      <c r="H62" s="35">
        <f t="shared" si="18"/>
        <v>-66823</v>
      </c>
      <c r="I62" s="35">
        <f t="shared" si="18"/>
        <v>-11559.6</v>
      </c>
      <c r="J62" s="35">
        <f t="shared" si="18"/>
        <v>-42902</v>
      </c>
      <c r="K62" s="35">
        <f aca="true" t="shared" si="19" ref="K62:K91">SUM(B62:J62)</f>
        <v>-630059</v>
      </c>
    </row>
    <row r="63" spans="1:11" ht="18.75" customHeight="1">
      <c r="A63" s="12" t="s">
        <v>76</v>
      </c>
      <c r="B63" s="35">
        <f>-ROUND(B9*$D$3,2)</f>
        <v>-66131.4</v>
      </c>
      <c r="C63" s="35">
        <f aca="true" t="shared" si="20" ref="C63:J63">-ROUND(C9*$D$3,2)</f>
        <v>-103189</v>
      </c>
      <c r="D63" s="35">
        <f t="shared" si="20"/>
        <v>-93510.4</v>
      </c>
      <c r="E63" s="35">
        <f t="shared" si="20"/>
        <v>-58995</v>
      </c>
      <c r="F63" s="35">
        <f t="shared" si="20"/>
        <v>-80556.2</v>
      </c>
      <c r="G63" s="35">
        <f t="shared" si="20"/>
        <v>-106392.4</v>
      </c>
      <c r="H63" s="35">
        <f t="shared" si="20"/>
        <v>-66823</v>
      </c>
      <c r="I63" s="35">
        <f t="shared" si="20"/>
        <v>-11559.6</v>
      </c>
      <c r="J63" s="35">
        <f t="shared" si="20"/>
        <v>-42902</v>
      </c>
      <c r="K63" s="35">
        <f t="shared" si="19"/>
        <v>-630059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-5585.36</v>
      </c>
      <c r="D69" s="68">
        <f t="shared" si="21"/>
        <v>-1079.35</v>
      </c>
      <c r="E69" s="68">
        <f t="shared" si="21"/>
        <v>0</v>
      </c>
      <c r="F69" s="68">
        <f t="shared" si="21"/>
        <v>-380.5</v>
      </c>
      <c r="G69" s="68">
        <f t="shared" si="21"/>
        <v>-11.85</v>
      </c>
      <c r="H69" s="19">
        <v>0</v>
      </c>
      <c r="I69" s="68">
        <f t="shared" si="21"/>
        <v>-2275.63</v>
      </c>
      <c r="J69" s="68">
        <f t="shared" si="21"/>
        <v>0</v>
      </c>
      <c r="K69" s="68">
        <f t="shared" si="19"/>
        <v>-9332.689999999999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7">
        <v>-2275.63</v>
      </c>
      <c r="J72" s="19">
        <v>0</v>
      </c>
      <c r="K72" s="68">
        <f t="shared" si="19"/>
        <v>-3723.63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48">
        <v>-5486.87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48">
        <f>SUM(B97:J97)</f>
        <v>-5486.87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432930.95</v>
      </c>
      <c r="C104" s="24">
        <f t="shared" si="22"/>
        <v>647755</v>
      </c>
      <c r="D104" s="24">
        <f t="shared" si="22"/>
        <v>823554.77</v>
      </c>
      <c r="E104" s="24">
        <f t="shared" si="22"/>
        <v>382297.89</v>
      </c>
      <c r="F104" s="24">
        <f t="shared" si="22"/>
        <v>638351.6300000001</v>
      </c>
      <c r="G104" s="24">
        <f t="shared" si="22"/>
        <v>936836.3200000001</v>
      </c>
      <c r="H104" s="24">
        <f t="shared" si="22"/>
        <v>389399.93</v>
      </c>
      <c r="I104" s="24">
        <f>+I105+I106</f>
        <v>120402.95999999999</v>
      </c>
      <c r="J104" s="24">
        <f>+J105+J106</f>
        <v>323260.66</v>
      </c>
      <c r="K104" s="48">
        <f>SUM(B104:J104)</f>
        <v>4694790.11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414915.62</v>
      </c>
      <c r="C105" s="24">
        <f t="shared" si="23"/>
        <v>624863.58</v>
      </c>
      <c r="D105" s="24">
        <f t="shared" si="23"/>
        <v>798879.25</v>
      </c>
      <c r="E105" s="24">
        <f t="shared" si="23"/>
        <v>360633.78</v>
      </c>
      <c r="F105" s="24">
        <f t="shared" si="23"/>
        <v>615711.3300000001</v>
      </c>
      <c r="G105" s="24">
        <f t="shared" si="23"/>
        <v>907868.03</v>
      </c>
      <c r="H105" s="24">
        <f t="shared" si="23"/>
        <v>370128</v>
      </c>
      <c r="I105" s="24">
        <f t="shared" si="23"/>
        <v>120402.95999999999</v>
      </c>
      <c r="J105" s="24">
        <f t="shared" si="23"/>
        <v>309830.11</v>
      </c>
      <c r="K105" s="48">
        <f>SUM(B105:J105)</f>
        <v>4523232.66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4694790.110000001</v>
      </c>
      <c r="L112" s="54"/>
    </row>
    <row r="113" spans="1:11" ht="18.75" customHeight="1">
      <c r="A113" s="26" t="s">
        <v>71</v>
      </c>
      <c r="B113" s="27">
        <v>54421.22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54421.22</v>
      </c>
    </row>
    <row r="114" spans="1:11" ht="18.75" customHeight="1">
      <c r="A114" s="26" t="s">
        <v>72</v>
      </c>
      <c r="B114" s="27">
        <v>378509.73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378509.73</v>
      </c>
    </row>
    <row r="115" spans="1:11" ht="18.75" customHeight="1">
      <c r="A115" s="26" t="s">
        <v>73</v>
      </c>
      <c r="B115" s="40">
        <v>0</v>
      </c>
      <c r="C115" s="27">
        <f>+C104</f>
        <v>647755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647755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823554.77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823554.77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382297.89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382297.89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123645.41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123645.41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220862.14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220862.14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38508.59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38508.59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255335.48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255335.48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280560.04</v>
      </c>
      <c r="H122" s="40">
        <v>0</v>
      </c>
      <c r="I122" s="40">
        <v>0</v>
      </c>
      <c r="J122" s="40">
        <v>0</v>
      </c>
      <c r="K122" s="41">
        <f t="shared" si="25"/>
        <v>280560.04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27102.24</v>
      </c>
      <c r="H123" s="40">
        <v>0</v>
      </c>
      <c r="I123" s="40">
        <v>0</v>
      </c>
      <c r="J123" s="40">
        <v>0</v>
      </c>
      <c r="K123" s="41">
        <f t="shared" si="25"/>
        <v>27102.24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140971.12</v>
      </c>
      <c r="H124" s="40">
        <v>0</v>
      </c>
      <c r="I124" s="40">
        <v>0</v>
      </c>
      <c r="J124" s="40">
        <v>0</v>
      </c>
      <c r="K124" s="41">
        <f t="shared" si="25"/>
        <v>140971.12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132314.01</v>
      </c>
      <c r="H125" s="40">
        <v>0</v>
      </c>
      <c r="I125" s="40">
        <v>0</v>
      </c>
      <c r="J125" s="40">
        <v>0</v>
      </c>
      <c r="K125" s="41">
        <f t="shared" si="25"/>
        <v>132314.01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355888.91</v>
      </c>
      <c r="H126" s="40">
        <v>0</v>
      </c>
      <c r="I126" s="40">
        <v>0</v>
      </c>
      <c r="J126" s="40">
        <v>0</v>
      </c>
      <c r="K126" s="41">
        <f t="shared" si="25"/>
        <v>355888.91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139100.12</v>
      </c>
      <c r="I127" s="40">
        <v>0</v>
      </c>
      <c r="J127" s="40">
        <v>0</v>
      </c>
      <c r="K127" s="41">
        <f t="shared" si="25"/>
        <v>139100.12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250299.82</v>
      </c>
      <c r="I128" s="40">
        <v>0</v>
      </c>
      <c r="J128" s="40">
        <v>0</v>
      </c>
      <c r="K128" s="41">
        <f t="shared" si="25"/>
        <v>250299.82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120402.96</v>
      </c>
      <c r="J129" s="40">
        <v>0</v>
      </c>
      <c r="K129" s="41">
        <f t="shared" si="25"/>
        <v>120402.96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323260.66</v>
      </c>
      <c r="K130" s="44">
        <f t="shared" si="25"/>
        <v>323260.66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2016-08-05T19:22:39Z</dcterms:modified>
  <cp:category/>
  <cp:version/>
  <cp:contentType/>
  <cp:contentStatus/>
</cp:coreProperties>
</file>