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<sst xmlns="http://schemas.openxmlformats.org/spreadsheetml/2006/main" count="134" uniqueCount="134">
  <si>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</si>
  <si>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</si>
  <si>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</si>
  <si>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</si>
  <si>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</si>
  <si>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</si>
  <si>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</si>
  <si>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</si>
  <si>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</si>
  <si>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</si>
  <si>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</si>
  <si>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</si>
  <si>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</si>
  <si>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</si>
  <si>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</si>
  <si>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</si>
  <si>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</si>
  <si>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</si>
  <si>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</si>
  <si>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</si>
  <si>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</si>
  <si>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</si>
  <si>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</si>
  <si>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</si>
  <si>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</si>
  <si>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</si>
  <si>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</si>
  <si>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</si>
  <si>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</si>
  <si>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</si>
  <si>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</si>
  <si>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</si>
  <si>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</si>
  <si>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</si>
  <si>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</si>
  <si>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</si>
  <si>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</si>
  <si>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</si>
  <si>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</si>
  <si>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</si>
  <si>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</si>
  <si>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</si>
  <si>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</si>
  <si>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</si>
  <si>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</si>
  <si>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</si>
  <si>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</si>
  <si>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</si>
  <si>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</si>
  <si>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</si>
  <si>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</si>
  <si>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</si>
  <si>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</si>
  <si>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</si>
  <si>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</si>
  <si>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</si>
  <si>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</si>
  <si>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</si>
  <si>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</si>
  <si>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</si>
  <si>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</si>
  <si>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</si>
  <si>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</si>
  <si>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</si>
  <si>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</si>
  <si>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</si>
  <si>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</si>
  <si>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</si>
  <si>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</si>
  <si>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</si>
  <si>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</si>
  <si>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</si>
  <si>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</si>
  <si>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</si>
  <si>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</si>
  <si>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</si>
  <si>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</si>
  <si>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</si>
  <si>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</si>
  <si>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</si>
  <si>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</si>
  <si>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</si>
  <si>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</si>
  <si>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</si>
  <si>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</si>
  <si>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</si>
  <si>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</si>
  <si>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</si>
  <si>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</si>
  <si>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</si>
  <si>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</si>
  <si>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</si>
  <si>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</si>
  <si>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</si>
  <si>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</si>
  <si>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</si>
  <si>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</si>
  <si>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</si>
  <si>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</si>
  <si>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</si>
  <si>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</si>
  <si>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</si>
  <si>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</si>
  <si>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</si>
  <si>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</si>
  <si>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</si>
  <si>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</si>
  <si>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</si>
  <si>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</si>
  <si>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</si>
  <si>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</si>
  <si>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</si>
  <si>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</si>
  <si>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</si>
  <si>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</si>
  <si>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</si>
  <si>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</si>
  <si>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</si>
  <si>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</si>
  <si>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</si>
  <si>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</si>
  <si>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</si>
  <si>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</si>
  <si>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</si>
  <si>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</si>
  <si>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</si>
  <si>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</si>
  <si>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</si>
  <si>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</si>
  <si>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</si>
  <si>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</si>
  <si>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</si>
  <si>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</si>
  <si>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30/07/16 - VENCIMENTO 08/08/16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</si>
</sst>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133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93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92</v>
      </c>
      <c r="J5" s="82" t="s">
        <v>91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28</v>
      </c>
      <c r="B7" s="9">
        <f aca="true" t="shared" si="0" ref="B7:K7">+B8+B20+B24+B27</f>
        <v>324823</v>
      </c>
      <c r="C7" s="9">
        <f t="shared" si="0"/>
        <v>413221</v>
      </c>
      <c r="D7" s="9">
        <f t="shared" si="0"/>
        <v>467674</v>
      </c>
      <c r="E7" s="9">
        <f t="shared" si="0"/>
        <v>261378</v>
      </c>
      <c r="F7" s="9">
        <f t="shared" si="0"/>
        <v>393130</v>
      </c>
      <c r="G7" s="9">
        <f t="shared" si="0"/>
        <v>632259</v>
      </c>
      <c r="H7" s="9">
        <f t="shared" si="0"/>
        <v>251639</v>
      </c>
      <c r="I7" s="9">
        <f t="shared" si="0"/>
        <v>57922</v>
      </c>
      <c r="J7" s="9">
        <f t="shared" si="0"/>
        <v>188727</v>
      </c>
      <c r="K7" s="9">
        <f t="shared" si="0"/>
        <v>2990773</v>
      </c>
      <c r="L7" s="52"/>
    </row>
    <row r="8" spans="1:11" ht="17.25" customHeight="1">
      <c r="A8" s="10" t="s">
        <v>99</v>
      </c>
      <c r="B8" s="11">
        <f>B9+B12+B16</f>
        <v>173463</v>
      </c>
      <c r="C8" s="11">
        <f aca="true" t="shared" si="1" ref="C8:J8">C9+C12+C16</f>
        <v>230792</v>
      </c>
      <c r="D8" s="11">
        <f t="shared" si="1"/>
        <v>247344</v>
      </c>
      <c r="E8" s="11">
        <f t="shared" si="1"/>
        <v>146039</v>
      </c>
      <c r="F8" s="11">
        <f t="shared" si="1"/>
        <v>207110</v>
      </c>
      <c r="G8" s="11">
        <f t="shared" si="1"/>
        <v>332987</v>
      </c>
      <c r="H8" s="11">
        <f t="shared" si="1"/>
        <v>148656</v>
      </c>
      <c r="I8" s="11">
        <f t="shared" si="1"/>
        <v>28987</v>
      </c>
      <c r="J8" s="11">
        <f t="shared" si="1"/>
        <v>100532</v>
      </c>
      <c r="K8" s="11">
        <f>SUM(B8:J8)</f>
        <v>1615910</v>
      </c>
    </row>
    <row r="9" spans="1:11" ht="17.25" customHeight="1">
      <c r="A9" s="15" t="s">
        <v>17</v>
      </c>
      <c r="B9" s="13">
        <f>+B10+B11</f>
        <v>29052</v>
      </c>
      <c r="C9" s="13">
        <f aca="true" t="shared" si="2" ref="C9:J9">+C10+C11</f>
        <v>41453</v>
      </c>
      <c r="D9" s="13">
        <f t="shared" si="2"/>
        <v>38684</v>
      </c>
      <c r="E9" s="13">
        <f t="shared" si="2"/>
        <v>25010</v>
      </c>
      <c r="F9" s="13">
        <f t="shared" si="2"/>
        <v>28625</v>
      </c>
      <c r="G9" s="13">
        <f t="shared" si="2"/>
        <v>34284</v>
      </c>
      <c r="H9" s="13">
        <f t="shared" si="2"/>
        <v>28134</v>
      </c>
      <c r="I9" s="13">
        <f t="shared" si="2"/>
        <v>5866</v>
      </c>
      <c r="J9" s="13">
        <f t="shared" si="2"/>
        <v>14224</v>
      </c>
      <c r="K9" s="11">
        <f>SUM(B9:J9)</f>
        <v>245332</v>
      </c>
    </row>
    <row r="10" spans="1:11" ht="17.25" customHeight="1">
      <c r="A10" s="29" t="s">
        <v>18</v>
      </c>
      <c r="B10" s="13">
        <v>29052</v>
      </c>
      <c r="C10" s="13">
        <v>41453</v>
      </c>
      <c r="D10" s="13">
        <v>38684</v>
      </c>
      <c r="E10" s="13">
        <v>25010</v>
      </c>
      <c r="F10" s="13">
        <v>28625</v>
      </c>
      <c r="G10" s="13">
        <v>34284</v>
      </c>
      <c r="H10" s="13">
        <v>28134</v>
      </c>
      <c r="I10" s="13">
        <v>5866</v>
      </c>
      <c r="J10" s="13">
        <v>14224</v>
      </c>
      <c r="K10" s="11">
        <f>SUM(B10:J10)</f>
        <v>245332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124539</v>
      </c>
      <c r="C12" s="17">
        <f t="shared" si="3"/>
        <v>165243</v>
      </c>
      <c r="D12" s="17">
        <f t="shared" si="3"/>
        <v>180768</v>
      </c>
      <c r="E12" s="17">
        <f t="shared" si="3"/>
        <v>105305</v>
      </c>
      <c r="F12" s="17">
        <f t="shared" si="3"/>
        <v>151605</v>
      </c>
      <c r="G12" s="17">
        <f t="shared" si="3"/>
        <v>252049</v>
      </c>
      <c r="H12" s="17">
        <f t="shared" si="3"/>
        <v>106010</v>
      </c>
      <c r="I12" s="17">
        <f t="shared" si="3"/>
        <v>19639</v>
      </c>
      <c r="J12" s="17">
        <f t="shared" si="3"/>
        <v>74595</v>
      </c>
      <c r="K12" s="11">
        <f aca="true" t="shared" si="4" ref="K12:K27">SUM(B12:J12)</f>
        <v>1179753</v>
      </c>
    </row>
    <row r="13" spans="1:13" ht="17.25" customHeight="1">
      <c r="A13" s="14" t="s">
        <v>20</v>
      </c>
      <c r="B13" s="13">
        <v>63765</v>
      </c>
      <c r="C13" s="13">
        <v>90827</v>
      </c>
      <c r="D13" s="13">
        <v>100213</v>
      </c>
      <c r="E13" s="13">
        <v>57571</v>
      </c>
      <c r="F13" s="13">
        <v>78607</v>
      </c>
      <c r="G13" s="13">
        <v>120874</v>
      </c>
      <c r="H13" s="13">
        <v>51566</v>
      </c>
      <c r="I13" s="13">
        <v>11777</v>
      </c>
      <c r="J13" s="13">
        <v>41108</v>
      </c>
      <c r="K13" s="11">
        <f t="shared" si="4"/>
        <v>616308</v>
      </c>
      <c r="L13" s="52"/>
      <c r="M13" s="53"/>
    </row>
    <row r="14" spans="1:12" ht="17.25" customHeight="1">
      <c r="A14" s="14" t="s">
        <v>21</v>
      </c>
      <c r="B14" s="13">
        <v>58604</v>
      </c>
      <c r="C14" s="13">
        <v>71266</v>
      </c>
      <c r="D14" s="13">
        <v>78113</v>
      </c>
      <c r="E14" s="13">
        <v>45852</v>
      </c>
      <c r="F14" s="13">
        <v>70973</v>
      </c>
      <c r="G14" s="13">
        <v>128256</v>
      </c>
      <c r="H14" s="13">
        <v>51791</v>
      </c>
      <c r="I14" s="13">
        <v>7517</v>
      </c>
      <c r="J14" s="13">
        <v>32638</v>
      </c>
      <c r="K14" s="11">
        <f t="shared" si="4"/>
        <v>545010</v>
      </c>
      <c r="L14" s="52"/>
    </row>
    <row r="15" spans="1:11" ht="17.25" customHeight="1">
      <c r="A15" s="14" t="s">
        <v>22</v>
      </c>
      <c r="B15" s="13">
        <v>2170</v>
      </c>
      <c r="C15" s="13">
        <v>3150</v>
      </c>
      <c r="D15" s="13">
        <v>2442</v>
      </c>
      <c r="E15" s="13">
        <v>1882</v>
      </c>
      <c r="F15" s="13">
        <v>2025</v>
      </c>
      <c r="G15" s="13">
        <v>2919</v>
      </c>
      <c r="H15" s="13">
        <v>2653</v>
      </c>
      <c r="I15" s="13">
        <v>345</v>
      </c>
      <c r="J15" s="13">
        <v>849</v>
      </c>
      <c r="K15" s="11">
        <f t="shared" si="4"/>
        <v>18435</v>
      </c>
    </row>
    <row r="16" spans="1:11" ht="17.25" customHeight="1">
      <c r="A16" s="15" t="s">
        <v>95</v>
      </c>
      <c r="B16" s="13">
        <f>B17+B18+B19</f>
        <v>19872</v>
      </c>
      <c r="C16" s="13">
        <f aca="true" t="shared" si="5" ref="C16:J16">C17+C18+C19</f>
        <v>24096</v>
      </c>
      <c r="D16" s="13">
        <f t="shared" si="5"/>
        <v>27892</v>
      </c>
      <c r="E16" s="13">
        <f t="shared" si="5"/>
        <v>15724</v>
      </c>
      <c r="F16" s="13">
        <f t="shared" si="5"/>
        <v>26880</v>
      </c>
      <c r="G16" s="13">
        <f t="shared" si="5"/>
        <v>46654</v>
      </c>
      <c r="H16" s="13">
        <f t="shared" si="5"/>
        <v>14512</v>
      </c>
      <c r="I16" s="13">
        <f t="shared" si="5"/>
        <v>3482</v>
      </c>
      <c r="J16" s="13">
        <f t="shared" si="5"/>
        <v>11713</v>
      </c>
      <c r="K16" s="11">
        <f t="shared" si="4"/>
        <v>190825</v>
      </c>
    </row>
    <row r="17" spans="1:11" ht="17.25" customHeight="1">
      <c r="A17" s="14" t="s">
        <v>96</v>
      </c>
      <c r="B17" s="13">
        <v>12339</v>
      </c>
      <c r="C17" s="13">
        <v>16438</v>
      </c>
      <c r="D17" s="13">
        <v>17263</v>
      </c>
      <c r="E17" s="13">
        <v>10014</v>
      </c>
      <c r="F17" s="13">
        <v>16780</v>
      </c>
      <c r="G17" s="13">
        <v>26499</v>
      </c>
      <c r="H17" s="13">
        <v>9383</v>
      </c>
      <c r="I17" s="13">
        <v>2406</v>
      </c>
      <c r="J17" s="13">
        <v>7188</v>
      </c>
      <c r="K17" s="11">
        <f t="shared" si="4"/>
        <v>118310</v>
      </c>
    </row>
    <row r="18" spans="1:11" ht="17.25" customHeight="1">
      <c r="A18" s="14" t="s">
        <v>97</v>
      </c>
      <c r="B18" s="13">
        <v>7345</v>
      </c>
      <c r="C18" s="13">
        <v>7384</v>
      </c>
      <c r="D18" s="13">
        <v>10414</v>
      </c>
      <c r="E18" s="13">
        <v>5536</v>
      </c>
      <c r="F18" s="13">
        <v>9923</v>
      </c>
      <c r="G18" s="13">
        <v>19915</v>
      </c>
      <c r="H18" s="13">
        <v>4964</v>
      </c>
      <c r="I18" s="13">
        <v>1042</v>
      </c>
      <c r="J18" s="13">
        <v>4442</v>
      </c>
      <c r="K18" s="11">
        <f t="shared" si="4"/>
        <v>70965</v>
      </c>
    </row>
    <row r="19" spans="1:11" ht="17.25" customHeight="1">
      <c r="A19" s="14" t="s">
        <v>98</v>
      </c>
      <c r="B19" s="13">
        <v>188</v>
      </c>
      <c r="C19" s="13">
        <v>274</v>
      </c>
      <c r="D19" s="13">
        <v>215</v>
      </c>
      <c r="E19" s="13">
        <v>174</v>
      </c>
      <c r="F19" s="13">
        <v>177</v>
      </c>
      <c r="G19" s="13">
        <v>240</v>
      </c>
      <c r="H19" s="13">
        <v>165</v>
      </c>
      <c r="I19" s="13">
        <v>34</v>
      </c>
      <c r="J19" s="13">
        <v>83</v>
      </c>
      <c r="K19" s="11">
        <f t="shared" si="4"/>
        <v>1550</v>
      </c>
    </row>
    <row r="20" spans="1:11" ht="17.25" customHeight="1">
      <c r="A20" s="16" t="s">
        <v>23</v>
      </c>
      <c r="B20" s="11">
        <f>+B21+B22+B23</f>
        <v>94857</v>
      </c>
      <c r="C20" s="11">
        <f aca="true" t="shared" si="6" ref="C20:J20">+C21+C22+C23</f>
        <v>105573</v>
      </c>
      <c r="D20" s="11">
        <f t="shared" si="6"/>
        <v>131991</v>
      </c>
      <c r="E20" s="11">
        <f t="shared" si="6"/>
        <v>68914</v>
      </c>
      <c r="F20" s="11">
        <f t="shared" si="6"/>
        <v>125203</v>
      </c>
      <c r="G20" s="11">
        <f t="shared" si="6"/>
        <v>220957</v>
      </c>
      <c r="H20" s="11">
        <f t="shared" si="6"/>
        <v>66157</v>
      </c>
      <c r="I20" s="11">
        <f t="shared" si="6"/>
        <v>16004</v>
      </c>
      <c r="J20" s="11">
        <f t="shared" si="6"/>
        <v>50028</v>
      </c>
      <c r="K20" s="11">
        <f t="shared" si="4"/>
        <v>879684</v>
      </c>
    </row>
    <row r="21" spans="1:12" ht="17.25" customHeight="1">
      <c r="A21" s="12" t="s">
        <v>24</v>
      </c>
      <c r="B21" s="13">
        <v>52690</v>
      </c>
      <c r="C21" s="13">
        <v>63890</v>
      </c>
      <c r="D21" s="13">
        <v>79611</v>
      </c>
      <c r="E21" s="13">
        <v>40977</v>
      </c>
      <c r="F21" s="13">
        <v>70130</v>
      </c>
      <c r="G21" s="13">
        <v>111898</v>
      </c>
      <c r="H21" s="13">
        <v>36039</v>
      </c>
      <c r="I21" s="13">
        <v>10289</v>
      </c>
      <c r="J21" s="13">
        <v>29427</v>
      </c>
      <c r="K21" s="11">
        <f t="shared" si="4"/>
        <v>494951</v>
      </c>
      <c r="L21" s="52"/>
    </row>
    <row r="22" spans="1:12" ht="17.25" customHeight="1">
      <c r="A22" s="12" t="s">
        <v>25</v>
      </c>
      <c r="B22" s="13">
        <v>41068</v>
      </c>
      <c r="C22" s="13">
        <v>40369</v>
      </c>
      <c r="D22" s="13">
        <v>51117</v>
      </c>
      <c r="E22" s="13">
        <v>27171</v>
      </c>
      <c r="F22" s="13">
        <v>54030</v>
      </c>
      <c r="G22" s="13">
        <v>107424</v>
      </c>
      <c r="H22" s="13">
        <v>29211</v>
      </c>
      <c r="I22" s="13">
        <v>5526</v>
      </c>
      <c r="J22" s="13">
        <v>20196</v>
      </c>
      <c r="K22" s="11">
        <f t="shared" si="4"/>
        <v>376112</v>
      </c>
      <c r="L22" s="52"/>
    </row>
    <row r="23" spans="1:11" ht="17.25" customHeight="1">
      <c r="A23" s="12" t="s">
        <v>26</v>
      </c>
      <c r="B23" s="13">
        <v>1099</v>
      </c>
      <c r="C23" s="13">
        <v>1314</v>
      </c>
      <c r="D23" s="13">
        <v>1263</v>
      </c>
      <c r="E23" s="13">
        <v>766</v>
      </c>
      <c r="F23" s="13">
        <v>1043</v>
      </c>
      <c r="G23" s="13">
        <v>1635</v>
      </c>
      <c r="H23" s="13">
        <v>907</v>
      </c>
      <c r="I23" s="13">
        <v>189</v>
      </c>
      <c r="J23" s="13">
        <v>405</v>
      </c>
      <c r="K23" s="11">
        <f t="shared" si="4"/>
        <v>8621</v>
      </c>
    </row>
    <row r="24" spans="1:11" ht="17.25" customHeight="1">
      <c r="A24" s="16" t="s">
        <v>27</v>
      </c>
      <c r="B24" s="13">
        <f>+B25+B26</f>
        <v>56503</v>
      </c>
      <c r="C24" s="13">
        <f aca="true" t="shared" si="7" ref="C24:J24">+C25+C26</f>
        <v>76856</v>
      </c>
      <c r="D24" s="13">
        <f t="shared" si="7"/>
        <v>88339</v>
      </c>
      <c r="E24" s="13">
        <f t="shared" si="7"/>
        <v>46425</v>
      </c>
      <c r="F24" s="13">
        <f t="shared" si="7"/>
        <v>60817</v>
      </c>
      <c r="G24" s="13">
        <f t="shared" si="7"/>
        <v>78315</v>
      </c>
      <c r="H24" s="13">
        <f t="shared" si="7"/>
        <v>34812</v>
      </c>
      <c r="I24" s="13">
        <f t="shared" si="7"/>
        <v>12931</v>
      </c>
      <c r="J24" s="13">
        <f t="shared" si="7"/>
        <v>38167</v>
      </c>
      <c r="K24" s="11">
        <f t="shared" si="4"/>
        <v>493165</v>
      </c>
    </row>
    <row r="25" spans="1:12" ht="17.25" customHeight="1">
      <c r="A25" s="12" t="s">
        <v>131</v>
      </c>
      <c r="B25" s="13">
        <v>42901</v>
      </c>
      <c r="C25" s="13">
        <v>61007</v>
      </c>
      <c r="D25" s="13">
        <v>71006</v>
      </c>
      <c r="E25" s="13">
        <v>36935</v>
      </c>
      <c r="F25" s="13">
        <v>46923</v>
      </c>
      <c r="G25" s="13">
        <v>58718</v>
      </c>
      <c r="H25" s="13">
        <v>26367</v>
      </c>
      <c r="I25" s="13">
        <v>11044</v>
      </c>
      <c r="J25" s="13">
        <v>30544</v>
      </c>
      <c r="K25" s="11">
        <f t="shared" si="4"/>
        <v>385445</v>
      </c>
      <c r="L25" s="52"/>
    </row>
    <row r="26" spans="1:12" ht="17.25" customHeight="1">
      <c r="A26" s="12" t="s">
        <v>132</v>
      </c>
      <c r="B26" s="13">
        <v>13602</v>
      </c>
      <c r="C26" s="13">
        <v>15849</v>
      </c>
      <c r="D26" s="13">
        <v>17333</v>
      </c>
      <c r="E26" s="13">
        <v>9490</v>
      </c>
      <c r="F26" s="13">
        <v>13894</v>
      </c>
      <c r="G26" s="13">
        <v>19597</v>
      </c>
      <c r="H26" s="13">
        <v>8445</v>
      </c>
      <c r="I26" s="13">
        <v>1887</v>
      </c>
      <c r="J26" s="13">
        <v>7623</v>
      </c>
      <c r="K26" s="11">
        <f t="shared" si="4"/>
        <v>107720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2014</v>
      </c>
      <c r="I27" s="11">
        <v>0</v>
      </c>
      <c r="J27" s="11">
        <v>0</v>
      </c>
      <c r="K27" s="11">
        <f t="shared" si="4"/>
        <v>2014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2.7205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2.8846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2.7253</v>
      </c>
      <c r="C30" s="32">
        <v>3.1016</v>
      </c>
      <c r="D30" s="32">
        <v>3.4996</v>
      </c>
      <c r="E30" s="32">
        <v>2.9763</v>
      </c>
      <c r="F30" s="32">
        <v>2.8893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-0.0047</v>
      </c>
      <c r="G32" s="61">
        <v>-0.0039</v>
      </c>
      <c r="H32" s="61">
        <v>-0.0046</v>
      </c>
      <c r="I32" s="11">
        <v>0</v>
      </c>
      <c r="J32" s="11">
        <v>0</v>
      </c>
      <c r="K32" s="62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25632.64</v>
      </c>
      <c r="I35" s="19">
        <v>0</v>
      </c>
      <c r="J35" s="19">
        <v>0</v>
      </c>
      <c r="K35" s="23">
        <f>SUM(B35:J35)</f>
        <v>25632.64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3" t="s">
        <v>104</v>
      </c>
      <c r="B43" s="64">
        <f>ROUND(B44*B45,2)</f>
        <v>4091.68</v>
      </c>
      <c r="C43" s="64">
        <f>ROUND(C44*C45,2)</f>
        <v>5773.72</v>
      </c>
      <c r="D43" s="64">
        <f aca="true" t="shared" si="11" ref="D43:J43">ROUND(D44*D45,2)</f>
        <v>6385.76</v>
      </c>
      <c r="E43" s="64">
        <f t="shared" si="11"/>
        <v>3445.4</v>
      </c>
      <c r="F43" s="64">
        <f t="shared" si="11"/>
        <v>5281.52</v>
      </c>
      <c r="G43" s="64">
        <f t="shared" si="11"/>
        <v>7430.08</v>
      </c>
      <c r="H43" s="64">
        <f t="shared" si="11"/>
        <v>3715.04</v>
      </c>
      <c r="I43" s="64">
        <f t="shared" si="11"/>
        <v>1065.72</v>
      </c>
      <c r="J43" s="64">
        <f t="shared" si="11"/>
        <v>2217.04</v>
      </c>
      <c r="K43" s="64">
        <f t="shared" si="10"/>
        <v>39405.96000000001</v>
      </c>
    </row>
    <row r="44" spans="1:11" ht="17.25" customHeight="1">
      <c r="A44" s="65" t="s">
        <v>41</v>
      </c>
      <c r="B44" s="66">
        <v>956</v>
      </c>
      <c r="C44" s="66">
        <v>1349</v>
      </c>
      <c r="D44" s="66">
        <v>1492</v>
      </c>
      <c r="E44" s="66">
        <v>805</v>
      </c>
      <c r="F44" s="66">
        <v>1234</v>
      </c>
      <c r="G44" s="66">
        <v>1736</v>
      </c>
      <c r="H44" s="66">
        <v>868</v>
      </c>
      <c r="I44" s="66">
        <v>249</v>
      </c>
      <c r="J44" s="66">
        <v>518</v>
      </c>
      <c r="K44" s="66">
        <f t="shared" si="10"/>
        <v>9207</v>
      </c>
    </row>
    <row r="45" spans="1:12" ht="17.25" customHeight="1">
      <c r="A45" s="65" t="s">
        <v>42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905787.98</v>
      </c>
      <c r="C47" s="22">
        <f aca="true" t="shared" si="12" ref="C47:H47">+C48+C57</f>
        <v>1311135.43</v>
      </c>
      <c r="D47" s="22">
        <f t="shared" si="12"/>
        <v>1665394.8399999999</v>
      </c>
      <c r="E47" s="22">
        <f t="shared" si="12"/>
        <v>801851.62</v>
      </c>
      <c r="F47" s="22">
        <f t="shared" si="12"/>
        <v>1161944.62</v>
      </c>
      <c r="G47" s="22">
        <f t="shared" si="12"/>
        <v>1605412.3</v>
      </c>
      <c r="H47" s="22">
        <f t="shared" si="12"/>
        <v>764658.3800000001</v>
      </c>
      <c r="I47" s="22">
        <f>+I48+I57</f>
        <v>293647.12</v>
      </c>
      <c r="J47" s="22">
        <f>+J48+J57</f>
        <v>581394.5200000001</v>
      </c>
      <c r="K47" s="22">
        <f>SUM(B47:J47)</f>
        <v>9091226.809999999</v>
      </c>
    </row>
    <row r="48" spans="1:11" ht="17.25" customHeight="1">
      <c r="A48" s="16" t="s">
        <v>113</v>
      </c>
      <c r="B48" s="23">
        <f>SUM(B49:B56)</f>
        <v>887772.65</v>
      </c>
      <c r="C48" s="23">
        <f aca="true" t="shared" si="13" ref="C48:J48">SUM(C49:C56)</f>
        <v>1288244.01</v>
      </c>
      <c r="D48" s="23">
        <f t="shared" si="13"/>
        <v>1640719.3199999998</v>
      </c>
      <c r="E48" s="23">
        <f t="shared" si="13"/>
        <v>780187.51</v>
      </c>
      <c r="F48" s="23">
        <f t="shared" si="13"/>
        <v>1139304.32</v>
      </c>
      <c r="G48" s="23">
        <f t="shared" si="13"/>
        <v>1576444.01</v>
      </c>
      <c r="H48" s="23">
        <f t="shared" si="13"/>
        <v>745386.4500000001</v>
      </c>
      <c r="I48" s="23">
        <f t="shared" si="13"/>
        <v>293647.12</v>
      </c>
      <c r="J48" s="23">
        <f t="shared" si="13"/>
        <v>567963.9700000001</v>
      </c>
      <c r="K48" s="23">
        <f aca="true" t="shared" si="14" ref="K48:K57">SUM(B48:J48)</f>
        <v>8919669.360000001</v>
      </c>
    </row>
    <row r="49" spans="1:11" ht="17.25" customHeight="1">
      <c r="A49" s="34" t="s">
        <v>44</v>
      </c>
      <c r="B49" s="23">
        <f aca="true" t="shared" si="15" ref="B49:H49">ROUND(B30*B7,2)</f>
        <v>885240.12</v>
      </c>
      <c r="C49" s="23">
        <f t="shared" si="15"/>
        <v>1281646.25</v>
      </c>
      <c r="D49" s="23">
        <f t="shared" si="15"/>
        <v>1636671.93</v>
      </c>
      <c r="E49" s="23">
        <f t="shared" si="15"/>
        <v>777939.34</v>
      </c>
      <c r="F49" s="23">
        <f t="shared" si="15"/>
        <v>1135870.51</v>
      </c>
      <c r="G49" s="23">
        <f t="shared" si="15"/>
        <v>1571479.74</v>
      </c>
      <c r="H49" s="23">
        <f t="shared" si="15"/>
        <v>717196.31</v>
      </c>
      <c r="I49" s="23">
        <f>ROUND(I30*I7,2)</f>
        <v>292581.4</v>
      </c>
      <c r="J49" s="23">
        <f>ROUND(J30*J7,2)</f>
        <v>565746.93</v>
      </c>
      <c r="K49" s="23">
        <f t="shared" si="14"/>
        <v>8864372.53</v>
      </c>
    </row>
    <row r="50" spans="1:11" ht="17.25" customHeight="1">
      <c r="A50" s="34" t="s">
        <v>45</v>
      </c>
      <c r="B50" s="19">
        <v>0</v>
      </c>
      <c r="C50" s="23">
        <f>ROUND(C31*C7,2)</f>
        <v>2848.82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2848.82</v>
      </c>
    </row>
    <row r="51" spans="1:11" ht="17.25" customHeight="1">
      <c r="A51" s="67" t="s">
        <v>106</v>
      </c>
      <c r="B51" s="68">
        <f aca="true" t="shared" si="16" ref="B51:H51">ROUND(B32*B7,2)</f>
        <v>-1559.15</v>
      </c>
      <c r="C51" s="68">
        <f t="shared" si="16"/>
        <v>-2024.78</v>
      </c>
      <c r="D51" s="68">
        <f t="shared" si="16"/>
        <v>-2338.37</v>
      </c>
      <c r="E51" s="68">
        <f t="shared" si="16"/>
        <v>-1197.23</v>
      </c>
      <c r="F51" s="68">
        <f t="shared" si="16"/>
        <v>-1847.71</v>
      </c>
      <c r="G51" s="68">
        <f t="shared" si="16"/>
        <v>-2465.81</v>
      </c>
      <c r="H51" s="68">
        <f t="shared" si="16"/>
        <v>-1157.54</v>
      </c>
      <c r="I51" s="19">
        <v>0</v>
      </c>
      <c r="J51" s="19">
        <v>0</v>
      </c>
      <c r="K51" s="68">
        <f>SUM(B51:J51)</f>
        <v>-12590.59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25632.64</v>
      </c>
      <c r="I53" s="31">
        <f>+I35</f>
        <v>0</v>
      </c>
      <c r="J53" s="31">
        <f>+J35</f>
        <v>0</v>
      </c>
      <c r="K53" s="23">
        <f t="shared" si="14"/>
        <v>25632.64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18015.33</v>
      </c>
      <c r="C57" s="36">
        <v>22891.42</v>
      </c>
      <c r="D57" s="36">
        <v>24675.52</v>
      </c>
      <c r="E57" s="36">
        <v>21664.11</v>
      </c>
      <c r="F57" s="36">
        <v>22640.3</v>
      </c>
      <c r="G57" s="36">
        <v>28968.29</v>
      </c>
      <c r="H57" s="36">
        <v>19271.93</v>
      </c>
      <c r="I57" s="19">
        <v>0</v>
      </c>
      <c r="J57" s="36">
        <v>13430.55</v>
      </c>
      <c r="K57" s="36">
        <f t="shared" si="14"/>
        <v>171557.44999999998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-110397.6</v>
      </c>
      <c r="C61" s="35">
        <f t="shared" si="17"/>
        <v>-157619.88999999998</v>
      </c>
      <c r="D61" s="35">
        <f t="shared" si="17"/>
        <v>-148078.80000000002</v>
      </c>
      <c r="E61" s="35">
        <f t="shared" si="17"/>
        <v>-95038</v>
      </c>
      <c r="F61" s="35">
        <f t="shared" si="17"/>
        <v>-109155.65</v>
      </c>
      <c r="G61" s="35">
        <f t="shared" si="17"/>
        <v>-130291.05</v>
      </c>
      <c r="H61" s="35">
        <f t="shared" si="17"/>
        <v>-106909.2</v>
      </c>
      <c r="I61" s="35">
        <f t="shared" si="17"/>
        <v>-24566.28</v>
      </c>
      <c r="J61" s="35">
        <f t="shared" si="17"/>
        <v>-54051.2</v>
      </c>
      <c r="K61" s="35">
        <f>SUM(B61:J61)</f>
        <v>-936107.67</v>
      </c>
    </row>
    <row r="62" spans="1:11" ht="18.75" customHeight="1">
      <c r="A62" s="16" t="s">
        <v>75</v>
      </c>
      <c r="B62" s="35">
        <f aca="true" t="shared" si="18" ref="B62:J62">B63+B64+B65+B66+B67+B68</f>
        <v>-110397.6</v>
      </c>
      <c r="C62" s="35">
        <f t="shared" si="18"/>
        <v>-157521.4</v>
      </c>
      <c r="D62" s="35">
        <f t="shared" si="18"/>
        <v>-146999.2</v>
      </c>
      <c r="E62" s="35">
        <f t="shared" si="18"/>
        <v>-95038</v>
      </c>
      <c r="F62" s="35">
        <f t="shared" si="18"/>
        <v>-108775</v>
      </c>
      <c r="G62" s="35">
        <f t="shared" si="18"/>
        <v>-130279.2</v>
      </c>
      <c r="H62" s="35">
        <f t="shared" si="18"/>
        <v>-106909.2</v>
      </c>
      <c r="I62" s="35">
        <f t="shared" si="18"/>
        <v>-22290.8</v>
      </c>
      <c r="J62" s="35">
        <f t="shared" si="18"/>
        <v>-54051.2</v>
      </c>
      <c r="K62" s="35">
        <f aca="true" t="shared" si="19" ref="K62:K91">SUM(B62:J62)</f>
        <v>-932261.5999999999</v>
      </c>
    </row>
    <row r="63" spans="1:11" ht="18.75" customHeight="1">
      <c r="A63" s="12" t="s">
        <v>76</v>
      </c>
      <c r="B63" s="35">
        <f>-ROUND(B9*$D$3,2)</f>
        <v>-110397.6</v>
      </c>
      <c r="C63" s="35">
        <f aca="true" t="shared" si="20" ref="C63:J63">-ROUND(C9*$D$3,2)</f>
        <v>-157521.4</v>
      </c>
      <c r="D63" s="35">
        <f t="shared" si="20"/>
        <v>-146999.2</v>
      </c>
      <c r="E63" s="35">
        <f t="shared" si="20"/>
        <v>-95038</v>
      </c>
      <c r="F63" s="35">
        <f t="shared" si="20"/>
        <v>-108775</v>
      </c>
      <c r="G63" s="35">
        <f t="shared" si="20"/>
        <v>-130279.2</v>
      </c>
      <c r="H63" s="35">
        <f t="shared" si="20"/>
        <v>-106909.2</v>
      </c>
      <c r="I63" s="35">
        <f t="shared" si="20"/>
        <v>-22290.8</v>
      </c>
      <c r="J63" s="35">
        <f t="shared" si="20"/>
        <v>-54051.2</v>
      </c>
      <c r="K63" s="35">
        <f t="shared" si="19"/>
        <v>-932261.5999999999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107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53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4" customFormat="1" ht="18.75" customHeight="1">
      <c r="A69" s="65" t="s">
        <v>80</v>
      </c>
      <c r="B69" s="19">
        <v>0</v>
      </c>
      <c r="C69" s="68">
        <f aca="true" t="shared" si="21" ref="B69:J69">SUM(C70:C99)</f>
        <v>-98.49</v>
      </c>
      <c r="D69" s="68">
        <f t="shared" si="21"/>
        <v>-1079.6</v>
      </c>
      <c r="E69" s="19">
        <v>0</v>
      </c>
      <c r="F69" s="68">
        <f t="shared" si="21"/>
        <v>-380.65</v>
      </c>
      <c r="G69" s="68">
        <f t="shared" si="21"/>
        <v>-11.85</v>
      </c>
      <c r="H69" s="19">
        <v>0</v>
      </c>
      <c r="I69" s="68">
        <f t="shared" si="21"/>
        <v>-2275.48</v>
      </c>
      <c r="J69" s="19">
        <v>0</v>
      </c>
      <c r="K69" s="68">
        <f t="shared" si="19"/>
        <v>-3846.0699999999997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-98.49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68">
        <f t="shared" si="19"/>
        <v>-122.18999999999998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8">
        <f t="shared" si="19"/>
        <v>-3723.88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59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4" customFormat="1" ht="18.75" customHeight="1">
      <c r="A97" s="65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3"/>
    </row>
    <row r="98" spans="1:12" ht="18.75" customHeight="1">
      <c r="A98" s="65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5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795390.38</v>
      </c>
      <c r="C104" s="24">
        <f t="shared" si="22"/>
        <v>1153515.54</v>
      </c>
      <c r="D104" s="24">
        <f t="shared" si="22"/>
        <v>1517316.0399999998</v>
      </c>
      <c r="E104" s="24">
        <f t="shared" si="22"/>
        <v>706813.62</v>
      </c>
      <c r="F104" s="24">
        <f t="shared" si="22"/>
        <v>1052788.97</v>
      </c>
      <c r="G104" s="24">
        <f t="shared" si="22"/>
        <v>1475121.25</v>
      </c>
      <c r="H104" s="24">
        <f t="shared" si="22"/>
        <v>657749.1800000002</v>
      </c>
      <c r="I104" s="24">
        <f>+I105+I106</f>
        <v>269080.84</v>
      </c>
      <c r="J104" s="24">
        <f>+J105+J106</f>
        <v>527343.3200000001</v>
      </c>
      <c r="K104" s="48">
        <f>SUM(B104:J104)</f>
        <v>8155119.140000001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777375.05</v>
      </c>
      <c r="C105" s="24">
        <f t="shared" si="23"/>
        <v>1130624.12</v>
      </c>
      <c r="D105" s="24">
        <f t="shared" si="23"/>
        <v>1492640.5199999998</v>
      </c>
      <c r="E105" s="24">
        <f t="shared" si="23"/>
        <v>685149.51</v>
      </c>
      <c r="F105" s="24">
        <f t="shared" si="23"/>
        <v>1030148.67</v>
      </c>
      <c r="G105" s="24">
        <f t="shared" si="23"/>
        <v>1446152.96</v>
      </c>
      <c r="H105" s="24">
        <f t="shared" si="23"/>
        <v>638477.2500000001</v>
      </c>
      <c r="I105" s="24">
        <f t="shared" si="23"/>
        <v>269080.84</v>
      </c>
      <c r="J105" s="24">
        <f t="shared" si="23"/>
        <v>513912.7700000001</v>
      </c>
      <c r="K105" s="48">
        <f>SUM(B105:J105)</f>
        <v>7983561.69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18015.33</v>
      </c>
      <c r="C106" s="24">
        <f t="shared" si="24"/>
        <v>22891.42</v>
      </c>
      <c r="D106" s="24">
        <f t="shared" si="24"/>
        <v>24675.52</v>
      </c>
      <c r="E106" s="24">
        <f t="shared" si="24"/>
        <v>21664.11</v>
      </c>
      <c r="F106" s="24">
        <f t="shared" si="24"/>
        <v>22640.3</v>
      </c>
      <c r="G106" s="24">
        <f t="shared" si="24"/>
        <v>28968.29</v>
      </c>
      <c r="H106" s="24">
        <f t="shared" si="24"/>
        <v>19271.93</v>
      </c>
      <c r="I106" s="19">
        <f t="shared" si="24"/>
        <v>0</v>
      </c>
      <c r="J106" s="24">
        <f t="shared" si="24"/>
        <v>13430.55</v>
      </c>
      <c r="K106" s="48">
        <f>SUM(B106:J106)</f>
        <v>171557.44999999998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8155119.17</v>
      </c>
      <c r="L112" s="54"/>
    </row>
    <row r="113" spans="1:11" ht="18.75" customHeight="1">
      <c r="A113" s="26" t="s">
        <v>71</v>
      </c>
      <c r="B113" s="27">
        <v>99982.37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99982.37</v>
      </c>
    </row>
    <row r="114" spans="1:11" ht="18.75" customHeight="1">
      <c r="A114" s="26" t="s">
        <v>72</v>
      </c>
      <c r="B114" s="27">
        <v>695408.01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695408.01</v>
      </c>
    </row>
    <row r="115" spans="1:11" ht="18.75" customHeight="1">
      <c r="A115" s="26" t="s">
        <v>73</v>
      </c>
      <c r="B115" s="40">
        <v>0</v>
      </c>
      <c r="C115" s="27">
        <f>+C104</f>
        <v>1153515.54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1153515.54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1517316.0399999998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1517316.0399999998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706813.62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706813.62</v>
      </c>
    </row>
    <row r="118" spans="1:11" ht="18.75" customHeight="1">
      <c r="A118" s="69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204460.69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204460.69</v>
      </c>
    </row>
    <row r="119" spans="1:11" ht="18.75" customHeight="1">
      <c r="A119" s="69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363552.92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363552.92</v>
      </c>
    </row>
    <row r="120" spans="1:11" ht="18.75" customHeight="1">
      <c r="A120" s="69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57572.71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57572.71</v>
      </c>
    </row>
    <row r="121" spans="1:11" ht="18.75" customHeight="1">
      <c r="A121" s="69" t="s">
        <v>117</v>
      </c>
      <c r="B121" s="71">
        <v>0</v>
      </c>
      <c r="C121" s="71">
        <v>0</v>
      </c>
      <c r="D121" s="71">
        <v>0</v>
      </c>
      <c r="E121" s="71">
        <v>0</v>
      </c>
      <c r="F121" s="72">
        <v>427202.65</v>
      </c>
      <c r="G121" s="71">
        <v>0</v>
      </c>
      <c r="H121" s="71">
        <v>0</v>
      </c>
      <c r="I121" s="71">
        <v>0</v>
      </c>
      <c r="J121" s="71">
        <v>0</v>
      </c>
      <c r="K121" s="72">
        <f t="shared" si="25"/>
        <v>427202.65</v>
      </c>
    </row>
    <row r="122" spans="1:11" ht="18.75" customHeight="1">
      <c r="A122" s="69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461172.63</v>
      </c>
      <c r="H122" s="40">
        <v>0</v>
      </c>
      <c r="I122" s="40">
        <v>0</v>
      </c>
      <c r="J122" s="40">
        <v>0</v>
      </c>
      <c r="K122" s="41">
        <f t="shared" si="25"/>
        <v>461172.63</v>
      </c>
    </row>
    <row r="123" spans="1:11" ht="18.75" customHeight="1">
      <c r="A123" s="69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37867.93</v>
      </c>
      <c r="H123" s="40">
        <v>0</v>
      </c>
      <c r="I123" s="40">
        <v>0</v>
      </c>
      <c r="J123" s="40">
        <v>0</v>
      </c>
      <c r="K123" s="41">
        <f t="shared" si="25"/>
        <v>37867.93</v>
      </c>
    </row>
    <row r="124" spans="1:11" ht="18.75" customHeight="1">
      <c r="A124" s="69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224207.78</v>
      </c>
      <c r="H124" s="40">
        <v>0</v>
      </c>
      <c r="I124" s="40">
        <v>0</v>
      </c>
      <c r="J124" s="40">
        <v>0</v>
      </c>
      <c r="K124" s="41">
        <f t="shared" si="25"/>
        <v>224207.78</v>
      </c>
    </row>
    <row r="125" spans="1:11" ht="18.75" customHeight="1">
      <c r="A125" s="69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198136.42</v>
      </c>
      <c r="H125" s="40">
        <v>0</v>
      </c>
      <c r="I125" s="40">
        <v>0</v>
      </c>
      <c r="J125" s="40">
        <v>0</v>
      </c>
      <c r="K125" s="41">
        <f t="shared" si="25"/>
        <v>198136.42</v>
      </c>
    </row>
    <row r="126" spans="1:11" ht="18.75" customHeight="1">
      <c r="A126" s="69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553736.52</v>
      </c>
      <c r="H126" s="40">
        <v>0</v>
      </c>
      <c r="I126" s="40">
        <v>0</v>
      </c>
      <c r="J126" s="40">
        <v>0</v>
      </c>
      <c r="K126" s="41">
        <f t="shared" si="25"/>
        <v>553736.52</v>
      </c>
    </row>
    <row r="127" spans="1:11" ht="18.75" customHeight="1">
      <c r="A127" s="69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234739.79</v>
      </c>
      <c r="I127" s="40">
        <v>0</v>
      </c>
      <c r="J127" s="40">
        <v>0</v>
      </c>
      <c r="K127" s="41">
        <f t="shared" si="25"/>
        <v>234739.79</v>
      </c>
    </row>
    <row r="128" spans="1:11" ht="18.75" customHeight="1">
      <c r="A128" s="69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423009.39</v>
      </c>
      <c r="I128" s="40">
        <v>0</v>
      </c>
      <c r="J128" s="40">
        <v>0</v>
      </c>
      <c r="K128" s="41">
        <f t="shared" si="25"/>
        <v>423009.39</v>
      </c>
    </row>
    <row r="129" spans="1:11" ht="18.75" customHeight="1">
      <c r="A129" s="69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269080.84</v>
      </c>
      <c r="J129" s="40">
        <v>0</v>
      </c>
      <c r="K129" s="41">
        <f t="shared" si="25"/>
        <v>269080.84</v>
      </c>
    </row>
    <row r="130" spans="1:11" ht="18.75" customHeight="1">
      <c r="A130" s="70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527343.32</v>
      </c>
      <c r="K130" s="44">
        <f t="shared" si="25"/>
        <v>527343.32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2016-08-05T19:19:54Z</dcterms:modified>
  <cp:category/>
  <cp:version/>
  <cp:contentType/>
  <cp:contentStatus/>
</cp:coreProperties>
</file>