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<sst xmlns="http://schemas.openxmlformats.org/spreadsheetml/2006/main" count="134" uniqueCount="134">
  <si>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</si>
  <si>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</si>
  <si>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</si>
  <si>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</si>
  <si>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</si>
  <si>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</si>
  <si>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</si>
  <si>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</si>
  <si>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</si>
  <si>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</si>
  <si>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</si>
  <si>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</si>
  <si>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</si>
  <si>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</si>
  <si>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</si>
  <si>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</si>
  <si>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</si>
  <si>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</si>
  <si>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</si>
  <si>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</si>
  <si>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</si>
  <si>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</si>
  <si>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</si>
  <si>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</si>
  <si>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</si>
  <si>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</si>
  <si>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</si>
  <si>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</si>
  <si>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</si>
  <si>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</si>
  <si>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</si>
  <si>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</si>
  <si>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</si>
  <si>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</si>
  <si>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</si>
  <si>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</si>
  <si>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</si>
  <si>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</si>
  <si>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</si>
  <si>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</si>
  <si>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</si>
  <si>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</si>
  <si>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</si>
  <si>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</si>
  <si>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</si>
  <si>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</si>
  <si>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</si>
  <si>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</si>
  <si>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</si>
  <si>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</si>
  <si>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</si>
  <si>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</si>
  <si>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</si>
  <si>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</si>
  <si>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</si>
  <si>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</si>
  <si>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</si>
  <si>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</si>
  <si>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</si>
  <si>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</si>
  <si>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</si>
  <si>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</si>
  <si>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</si>
  <si>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</si>
  <si>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</si>
  <si>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</si>
  <si>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</si>
  <si>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</si>
  <si>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</si>
  <si>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</si>
  <si>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</si>
  <si>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</si>
  <si>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</si>
  <si>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</si>
  <si>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</si>
  <si>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</si>
  <si>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</si>
  <si>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</si>
  <si>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</si>
  <si>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</si>
  <si>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</si>
  <si>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</si>
  <si>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</si>
  <si>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</si>
  <si>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</si>
  <si>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</si>
  <si>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</si>
  <si>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</si>
  <si>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</si>
  <si>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</si>
  <si>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</si>
  <si>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</si>
  <si>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</si>
  <si>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</si>
  <si>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</si>
  <si>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</si>
  <si>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</si>
  <si>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</si>
  <si>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</si>
  <si>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</si>
  <si>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</si>
  <si>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</si>
  <si>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</si>
  <si>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</si>
  <si>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</si>
  <si>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</si>
  <si>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</si>
  <si>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</si>
  <si>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</si>
  <si>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</si>
  <si>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</si>
  <si>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</si>
  <si>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</si>
  <si>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</si>
  <si>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</si>
  <si>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</si>
  <si>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</si>
  <si>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</si>
  <si>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</si>
  <si>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</si>
  <si>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</si>
  <si>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</si>
  <si>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</si>
  <si>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</si>
  <si>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</si>
  <si>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</si>
  <si>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</si>
  <si>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</si>
  <si>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</si>
  <si>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</si>
  <si>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</si>
  <si>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</si>
  <si>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</si>
  <si>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27/07/16 - VENCIMENTO 04/08/16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</si>
</sst>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560081</v>
      </c>
      <c r="C7" s="9">
        <f t="shared" si="0"/>
        <v>707059</v>
      </c>
      <c r="D7" s="9">
        <f t="shared" si="0"/>
        <v>742910</v>
      </c>
      <c r="E7" s="9">
        <f t="shared" si="0"/>
        <v>502115</v>
      </c>
      <c r="F7" s="9">
        <f t="shared" si="0"/>
        <v>675561</v>
      </c>
      <c r="G7" s="9">
        <f t="shared" si="0"/>
        <v>1139781</v>
      </c>
      <c r="H7" s="9">
        <f t="shared" si="0"/>
        <v>503673</v>
      </c>
      <c r="I7" s="9">
        <f t="shared" si="0"/>
        <v>113969</v>
      </c>
      <c r="J7" s="9">
        <f t="shared" si="0"/>
        <v>300580</v>
      </c>
      <c r="K7" s="9">
        <f t="shared" si="0"/>
        <v>5245729</v>
      </c>
      <c r="L7" s="52"/>
    </row>
    <row r="8" spans="1:11" ht="17.25" customHeight="1">
      <c r="A8" s="10" t="s">
        <v>99</v>
      </c>
      <c r="B8" s="11">
        <f>B9+B12+B16</f>
        <v>298639</v>
      </c>
      <c r="C8" s="11">
        <f aca="true" t="shared" si="1" ref="C8:J8">C9+C12+C16</f>
        <v>385854</v>
      </c>
      <c r="D8" s="11">
        <f t="shared" si="1"/>
        <v>380302</v>
      </c>
      <c r="E8" s="11">
        <f t="shared" si="1"/>
        <v>275120</v>
      </c>
      <c r="F8" s="11">
        <f t="shared" si="1"/>
        <v>354603</v>
      </c>
      <c r="G8" s="11">
        <f t="shared" si="1"/>
        <v>592907</v>
      </c>
      <c r="H8" s="11">
        <f t="shared" si="1"/>
        <v>287201</v>
      </c>
      <c r="I8" s="11">
        <f t="shared" si="1"/>
        <v>55677</v>
      </c>
      <c r="J8" s="11">
        <f t="shared" si="1"/>
        <v>154030</v>
      </c>
      <c r="K8" s="11">
        <f>SUM(B8:J8)</f>
        <v>2784333</v>
      </c>
    </row>
    <row r="9" spans="1:11" ht="17.25" customHeight="1">
      <c r="A9" s="15" t="s">
        <v>17</v>
      </c>
      <c r="B9" s="13">
        <f>+B10+B11</f>
        <v>36264</v>
      </c>
      <c r="C9" s="13">
        <f aca="true" t="shared" si="2" ref="C9:J9">+C10+C11</f>
        <v>49192</v>
      </c>
      <c r="D9" s="13">
        <f t="shared" si="2"/>
        <v>42045</v>
      </c>
      <c r="E9" s="13">
        <f t="shared" si="2"/>
        <v>33966</v>
      </c>
      <c r="F9" s="13">
        <f t="shared" si="2"/>
        <v>38344</v>
      </c>
      <c r="G9" s="13">
        <f t="shared" si="2"/>
        <v>48370</v>
      </c>
      <c r="H9" s="13">
        <f t="shared" si="2"/>
        <v>43533</v>
      </c>
      <c r="I9" s="13">
        <f t="shared" si="2"/>
        <v>8046</v>
      </c>
      <c r="J9" s="13">
        <f t="shared" si="2"/>
        <v>15655</v>
      </c>
      <c r="K9" s="11">
        <f>SUM(B9:J9)</f>
        <v>315415</v>
      </c>
    </row>
    <row r="10" spans="1:11" ht="17.25" customHeight="1">
      <c r="A10" s="29" t="s">
        <v>18</v>
      </c>
      <c r="B10" s="13">
        <v>36264</v>
      </c>
      <c r="C10" s="13">
        <v>49192</v>
      </c>
      <c r="D10" s="13">
        <v>42045</v>
      </c>
      <c r="E10" s="13">
        <v>33966</v>
      </c>
      <c r="F10" s="13">
        <v>38344</v>
      </c>
      <c r="G10" s="13">
        <v>48370</v>
      </c>
      <c r="H10" s="13">
        <v>43533</v>
      </c>
      <c r="I10" s="13">
        <v>8046</v>
      </c>
      <c r="J10" s="13">
        <v>15655</v>
      </c>
      <c r="K10" s="11">
        <f>SUM(B10:J10)</f>
        <v>315415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229714</v>
      </c>
      <c r="C12" s="17">
        <f t="shared" si="3"/>
        <v>296616</v>
      </c>
      <c r="D12" s="17">
        <f t="shared" si="3"/>
        <v>297150</v>
      </c>
      <c r="E12" s="17">
        <f t="shared" si="3"/>
        <v>211963</v>
      </c>
      <c r="F12" s="17">
        <f t="shared" si="3"/>
        <v>273207</v>
      </c>
      <c r="G12" s="17">
        <f t="shared" si="3"/>
        <v>468283</v>
      </c>
      <c r="H12" s="17">
        <f t="shared" si="3"/>
        <v>215614</v>
      </c>
      <c r="I12" s="17">
        <f t="shared" si="3"/>
        <v>41209</v>
      </c>
      <c r="J12" s="17">
        <f t="shared" si="3"/>
        <v>121024</v>
      </c>
      <c r="K12" s="11">
        <f aca="true" t="shared" si="4" ref="K12:K27">SUM(B12:J12)</f>
        <v>2154780</v>
      </c>
    </row>
    <row r="13" spans="1:13" ht="17.25" customHeight="1">
      <c r="A13" s="14" t="s">
        <v>20</v>
      </c>
      <c r="B13" s="13">
        <v>117960</v>
      </c>
      <c r="C13" s="13">
        <v>163037</v>
      </c>
      <c r="D13" s="13">
        <v>167187</v>
      </c>
      <c r="E13" s="13">
        <v>115401</v>
      </c>
      <c r="F13" s="13">
        <v>147184</v>
      </c>
      <c r="G13" s="13">
        <v>237439</v>
      </c>
      <c r="H13" s="13">
        <v>108896</v>
      </c>
      <c r="I13" s="13">
        <v>24779</v>
      </c>
      <c r="J13" s="13">
        <v>68088</v>
      </c>
      <c r="K13" s="11">
        <f t="shared" si="4"/>
        <v>1149971</v>
      </c>
      <c r="L13" s="52"/>
      <c r="M13" s="53"/>
    </row>
    <row r="14" spans="1:12" ht="17.25" customHeight="1">
      <c r="A14" s="14" t="s">
        <v>21</v>
      </c>
      <c r="B14" s="13">
        <v>107295</v>
      </c>
      <c r="C14" s="13">
        <v>127018</v>
      </c>
      <c r="D14" s="13">
        <v>125183</v>
      </c>
      <c r="E14" s="13">
        <v>92071</v>
      </c>
      <c r="F14" s="13">
        <v>121658</v>
      </c>
      <c r="G14" s="13">
        <v>223657</v>
      </c>
      <c r="H14" s="13">
        <v>100389</v>
      </c>
      <c r="I14" s="13">
        <v>15417</v>
      </c>
      <c r="J14" s="13">
        <v>51390</v>
      </c>
      <c r="K14" s="11">
        <f t="shared" si="4"/>
        <v>964078</v>
      </c>
      <c r="L14" s="52"/>
    </row>
    <row r="15" spans="1:11" ht="17.25" customHeight="1">
      <c r="A15" s="14" t="s">
        <v>22</v>
      </c>
      <c r="B15" s="13">
        <v>4459</v>
      </c>
      <c r="C15" s="13">
        <v>6561</v>
      </c>
      <c r="D15" s="13">
        <v>4780</v>
      </c>
      <c r="E15" s="13">
        <v>4491</v>
      </c>
      <c r="F15" s="13">
        <v>4365</v>
      </c>
      <c r="G15" s="13">
        <v>7187</v>
      </c>
      <c r="H15" s="13">
        <v>6329</v>
      </c>
      <c r="I15" s="13">
        <v>1013</v>
      </c>
      <c r="J15" s="13">
        <v>1546</v>
      </c>
      <c r="K15" s="11">
        <f t="shared" si="4"/>
        <v>40731</v>
      </c>
    </row>
    <row r="16" spans="1:11" ht="17.25" customHeight="1">
      <c r="A16" s="15" t="s">
        <v>95</v>
      </c>
      <c r="B16" s="13">
        <f>B17+B18+B19</f>
        <v>32661</v>
      </c>
      <c r="C16" s="13">
        <f aca="true" t="shared" si="5" ref="C16:J16">C17+C18+C19</f>
        <v>40046</v>
      </c>
      <c r="D16" s="13">
        <f t="shared" si="5"/>
        <v>41107</v>
      </c>
      <c r="E16" s="13">
        <f t="shared" si="5"/>
        <v>29191</v>
      </c>
      <c r="F16" s="13">
        <f t="shared" si="5"/>
        <v>43052</v>
      </c>
      <c r="G16" s="13">
        <f t="shared" si="5"/>
        <v>76254</v>
      </c>
      <c r="H16" s="13">
        <f t="shared" si="5"/>
        <v>28054</v>
      </c>
      <c r="I16" s="13">
        <f t="shared" si="5"/>
        <v>6422</v>
      </c>
      <c r="J16" s="13">
        <f t="shared" si="5"/>
        <v>17351</v>
      </c>
      <c r="K16" s="11">
        <f t="shared" si="4"/>
        <v>314138</v>
      </c>
    </row>
    <row r="17" spans="1:11" ht="17.25" customHeight="1">
      <c r="A17" s="14" t="s">
        <v>96</v>
      </c>
      <c r="B17" s="13">
        <v>21275</v>
      </c>
      <c r="C17" s="13">
        <v>28133</v>
      </c>
      <c r="D17" s="13">
        <v>26681</v>
      </c>
      <c r="E17" s="13">
        <v>19365</v>
      </c>
      <c r="F17" s="13">
        <v>28383</v>
      </c>
      <c r="G17" s="13">
        <v>47926</v>
      </c>
      <c r="H17" s="13">
        <v>19847</v>
      </c>
      <c r="I17" s="13">
        <v>4511</v>
      </c>
      <c r="J17" s="13">
        <v>11135</v>
      </c>
      <c r="K17" s="11">
        <f t="shared" si="4"/>
        <v>207256</v>
      </c>
    </row>
    <row r="18" spans="1:11" ht="17.25" customHeight="1">
      <c r="A18" s="14" t="s">
        <v>97</v>
      </c>
      <c r="B18" s="13">
        <v>10936</v>
      </c>
      <c r="C18" s="13">
        <v>11274</v>
      </c>
      <c r="D18" s="13">
        <v>14000</v>
      </c>
      <c r="E18" s="13">
        <v>9315</v>
      </c>
      <c r="F18" s="13">
        <v>14189</v>
      </c>
      <c r="G18" s="13">
        <v>27552</v>
      </c>
      <c r="H18" s="13">
        <v>7730</v>
      </c>
      <c r="I18" s="13">
        <v>1824</v>
      </c>
      <c r="J18" s="13">
        <v>6049</v>
      </c>
      <c r="K18" s="11">
        <f t="shared" si="4"/>
        <v>102869</v>
      </c>
    </row>
    <row r="19" spans="1:11" ht="17.25" customHeight="1">
      <c r="A19" s="14" t="s">
        <v>98</v>
      </c>
      <c r="B19" s="13">
        <v>450</v>
      </c>
      <c r="C19" s="13">
        <v>639</v>
      </c>
      <c r="D19" s="13">
        <v>426</v>
      </c>
      <c r="E19" s="13">
        <v>511</v>
      </c>
      <c r="F19" s="13">
        <v>480</v>
      </c>
      <c r="G19" s="13">
        <v>776</v>
      </c>
      <c r="H19" s="13">
        <v>477</v>
      </c>
      <c r="I19" s="13">
        <v>87</v>
      </c>
      <c r="J19" s="13">
        <v>167</v>
      </c>
      <c r="K19" s="11">
        <f t="shared" si="4"/>
        <v>4013</v>
      </c>
    </row>
    <row r="20" spans="1:11" ht="17.25" customHeight="1">
      <c r="A20" s="16" t="s">
        <v>23</v>
      </c>
      <c r="B20" s="11">
        <f>+B21+B22+B23</f>
        <v>168679</v>
      </c>
      <c r="C20" s="11">
        <f aca="true" t="shared" si="6" ref="C20:J20">+C21+C22+C23</f>
        <v>188536</v>
      </c>
      <c r="D20" s="11">
        <f t="shared" si="6"/>
        <v>215611</v>
      </c>
      <c r="E20" s="11">
        <f t="shared" si="6"/>
        <v>137702</v>
      </c>
      <c r="F20" s="11">
        <f t="shared" si="6"/>
        <v>212236</v>
      </c>
      <c r="G20" s="11">
        <f t="shared" si="6"/>
        <v>398543</v>
      </c>
      <c r="H20" s="11">
        <f t="shared" si="6"/>
        <v>138873</v>
      </c>
      <c r="I20" s="11">
        <f t="shared" si="6"/>
        <v>33217</v>
      </c>
      <c r="J20" s="11">
        <f t="shared" si="6"/>
        <v>82610</v>
      </c>
      <c r="K20" s="11">
        <f t="shared" si="4"/>
        <v>1576007</v>
      </c>
    </row>
    <row r="21" spans="1:12" ht="17.25" customHeight="1">
      <c r="A21" s="12" t="s">
        <v>24</v>
      </c>
      <c r="B21" s="13">
        <v>95921</v>
      </c>
      <c r="C21" s="13">
        <v>117137</v>
      </c>
      <c r="D21" s="13">
        <v>134547</v>
      </c>
      <c r="E21" s="13">
        <v>84338</v>
      </c>
      <c r="F21" s="13">
        <v>127291</v>
      </c>
      <c r="G21" s="13">
        <v>220908</v>
      </c>
      <c r="H21" s="13">
        <v>82540</v>
      </c>
      <c r="I21" s="13">
        <v>21699</v>
      </c>
      <c r="J21" s="13">
        <v>50683</v>
      </c>
      <c r="K21" s="11">
        <f t="shared" si="4"/>
        <v>935064</v>
      </c>
      <c r="L21" s="52"/>
    </row>
    <row r="22" spans="1:12" ht="17.25" customHeight="1">
      <c r="A22" s="12" t="s">
        <v>25</v>
      </c>
      <c r="B22" s="13">
        <v>70331</v>
      </c>
      <c r="C22" s="13">
        <v>68346</v>
      </c>
      <c r="D22" s="13">
        <v>78441</v>
      </c>
      <c r="E22" s="13">
        <v>51383</v>
      </c>
      <c r="F22" s="13">
        <v>82600</v>
      </c>
      <c r="G22" s="13">
        <v>173411</v>
      </c>
      <c r="H22" s="13">
        <v>53741</v>
      </c>
      <c r="I22" s="13">
        <v>11013</v>
      </c>
      <c r="J22" s="13">
        <v>31115</v>
      </c>
      <c r="K22" s="11">
        <f t="shared" si="4"/>
        <v>620381</v>
      </c>
      <c r="L22" s="52"/>
    </row>
    <row r="23" spans="1:11" ht="17.25" customHeight="1">
      <c r="A23" s="12" t="s">
        <v>26</v>
      </c>
      <c r="B23" s="13">
        <v>2427</v>
      </c>
      <c r="C23" s="13">
        <v>3053</v>
      </c>
      <c r="D23" s="13">
        <v>2623</v>
      </c>
      <c r="E23" s="13">
        <v>1981</v>
      </c>
      <c r="F23" s="13">
        <v>2345</v>
      </c>
      <c r="G23" s="13">
        <v>4224</v>
      </c>
      <c r="H23" s="13">
        <v>2592</v>
      </c>
      <c r="I23" s="13">
        <v>505</v>
      </c>
      <c r="J23" s="13">
        <v>812</v>
      </c>
      <c r="K23" s="11">
        <f t="shared" si="4"/>
        <v>20562</v>
      </c>
    </row>
    <row r="24" spans="1:11" ht="17.25" customHeight="1">
      <c r="A24" s="16" t="s">
        <v>27</v>
      </c>
      <c r="B24" s="13">
        <f>+B25+B26</f>
        <v>92763</v>
      </c>
      <c r="C24" s="13">
        <f aca="true" t="shared" si="7" ref="C24:J24">+C25+C26</f>
        <v>132669</v>
      </c>
      <c r="D24" s="13">
        <f t="shared" si="7"/>
        <v>146997</v>
      </c>
      <c r="E24" s="13">
        <f t="shared" si="7"/>
        <v>89293</v>
      </c>
      <c r="F24" s="13">
        <f t="shared" si="7"/>
        <v>108722</v>
      </c>
      <c r="G24" s="13">
        <f t="shared" si="7"/>
        <v>148331</v>
      </c>
      <c r="H24" s="13">
        <f t="shared" si="7"/>
        <v>71550</v>
      </c>
      <c r="I24" s="13">
        <f t="shared" si="7"/>
        <v>25075</v>
      </c>
      <c r="J24" s="13">
        <f t="shared" si="7"/>
        <v>63940</v>
      </c>
      <c r="K24" s="11">
        <f t="shared" si="4"/>
        <v>879340</v>
      </c>
    </row>
    <row r="25" spans="1:12" ht="17.25" customHeight="1">
      <c r="A25" s="12" t="s">
        <v>131</v>
      </c>
      <c r="B25" s="13">
        <v>67044</v>
      </c>
      <c r="C25" s="13">
        <v>101210</v>
      </c>
      <c r="D25" s="13">
        <v>113498</v>
      </c>
      <c r="E25" s="13">
        <v>68525</v>
      </c>
      <c r="F25" s="13">
        <v>82344</v>
      </c>
      <c r="G25" s="13">
        <v>109000</v>
      </c>
      <c r="H25" s="13">
        <v>52223</v>
      </c>
      <c r="I25" s="13">
        <v>20429</v>
      </c>
      <c r="J25" s="13">
        <v>48577</v>
      </c>
      <c r="K25" s="11">
        <f t="shared" si="4"/>
        <v>662850</v>
      </c>
      <c r="L25" s="52"/>
    </row>
    <row r="26" spans="1:12" ht="17.25" customHeight="1">
      <c r="A26" s="12" t="s">
        <v>132</v>
      </c>
      <c r="B26" s="13">
        <v>25719</v>
      </c>
      <c r="C26" s="13">
        <v>31459</v>
      </c>
      <c r="D26" s="13">
        <v>33499</v>
      </c>
      <c r="E26" s="13">
        <v>20768</v>
      </c>
      <c r="F26" s="13">
        <v>26378</v>
      </c>
      <c r="G26" s="13">
        <v>39331</v>
      </c>
      <c r="H26" s="13">
        <v>19327</v>
      </c>
      <c r="I26" s="13">
        <v>4646</v>
      </c>
      <c r="J26" s="13">
        <v>15363</v>
      </c>
      <c r="K26" s="11">
        <f t="shared" si="4"/>
        <v>216490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6049</v>
      </c>
      <c r="I27" s="11">
        <v>0</v>
      </c>
      <c r="J27" s="11">
        <v>0</v>
      </c>
      <c r="K27" s="11">
        <f t="shared" si="4"/>
        <v>6049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14132.49</v>
      </c>
      <c r="I35" s="19">
        <v>0</v>
      </c>
      <c r="J35" s="19">
        <v>0</v>
      </c>
      <c r="K35" s="23">
        <f>SUM(B35:J35)</f>
        <v>14132.49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1545807.37</v>
      </c>
      <c r="C47" s="22">
        <f aca="true" t="shared" si="12" ref="C47:H47">+C48+C57</f>
        <v>2223089.33</v>
      </c>
      <c r="D47" s="22">
        <f t="shared" si="12"/>
        <v>2627234.57</v>
      </c>
      <c r="E47" s="22">
        <f t="shared" si="12"/>
        <v>1517254.4700000002</v>
      </c>
      <c r="F47" s="22">
        <f t="shared" si="12"/>
        <v>1976645.08</v>
      </c>
      <c r="G47" s="22">
        <f t="shared" si="12"/>
        <v>2864878.9000000004</v>
      </c>
      <c r="H47" s="22">
        <f t="shared" si="12"/>
        <v>1470320.98</v>
      </c>
      <c r="I47" s="22">
        <f>+I48+I57</f>
        <v>576757.33</v>
      </c>
      <c r="J47" s="22">
        <f>+J48+J57</f>
        <v>916696.2600000001</v>
      </c>
      <c r="K47" s="22">
        <f>SUM(B47:J47)</f>
        <v>15718684.290000001</v>
      </c>
    </row>
    <row r="48" spans="1:11" ht="17.25" customHeight="1">
      <c r="A48" s="16" t="s">
        <v>113</v>
      </c>
      <c r="B48" s="23">
        <f>SUM(B49:B56)</f>
        <v>1527792.04</v>
      </c>
      <c r="C48" s="23">
        <f aca="true" t="shared" si="13" ref="C48:J48">SUM(C49:C56)</f>
        <v>2200197.91</v>
      </c>
      <c r="D48" s="23">
        <f t="shared" si="13"/>
        <v>2602559.05</v>
      </c>
      <c r="E48" s="23">
        <f t="shared" si="13"/>
        <v>1495590.36</v>
      </c>
      <c r="F48" s="23">
        <f t="shared" si="13"/>
        <v>1954004.78</v>
      </c>
      <c r="G48" s="23">
        <f t="shared" si="13"/>
        <v>2835910.6100000003</v>
      </c>
      <c r="H48" s="23">
        <f t="shared" si="13"/>
        <v>1451049.05</v>
      </c>
      <c r="I48" s="23">
        <f t="shared" si="13"/>
        <v>576757.33</v>
      </c>
      <c r="J48" s="23">
        <f t="shared" si="13"/>
        <v>903265.7100000001</v>
      </c>
      <c r="K48" s="23">
        <f aca="true" t="shared" si="14" ref="K48:K57">SUM(B48:J48)</f>
        <v>15547126.840000002</v>
      </c>
    </row>
    <row r="49" spans="1:11" ht="17.25" customHeight="1">
      <c r="A49" s="34" t="s">
        <v>44</v>
      </c>
      <c r="B49" s="23">
        <f aca="true" t="shared" si="15" ref="B49:H49">ROUND(B30*B7,2)</f>
        <v>1526388.75</v>
      </c>
      <c r="C49" s="23">
        <f t="shared" si="15"/>
        <v>2193014.19</v>
      </c>
      <c r="D49" s="23">
        <f t="shared" si="15"/>
        <v>2599887.84</v>
      </c>
      <c r="E49" s="23">
        <f t="shared" si="15"/>
        <v>1494444.87</v>
      </c>
      <c r="F49" s="23">
        <f t="shared" si="15"/>
        <v>1951898.4</v>
      </c>
      <c r="G49" s="23">
        <f t="shared" si="15"/>
        <v>2832925.68</v>
      </c>
      <c r="H49" s="23">
        <f t="shared" si="15"/>
        <v>1435518.42</v>
      </c>
      <c r="I49" s="23">
        <f>ROUND(I30*I7,2)</f>
        <v>575691.61</v>
      </c>
      <c r="J49" s="23">
        <f>ROUND(J30*J7,2)</f>
        <v>901048.67</v>
      </c>
      <c r="K49" s="23">
        <f t="shared" si="14"/>
        <v>15510818.429999998</v>
      </c>
    </row>
    <row r="50" spans="1:11" ht="17.25" customHeight="1">
      <c r="A50" s="34" t="s">
        <v>45</v>
      </c>
      <c r="B50" s="19">
        <v>0</v>
      </c>
      <c r="C50" s="23">
        <f>ROUND(C31*C7,2)</f>
        <v>4874.59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4874.59</v>
      </c>
    </row>
    <row r="51" spans="1:11" ht="17.25" customHeight="1">
      <c r="A51" s="67" t="s">
        <v>106</v>
      </c>
      <c r="B51" s="68">
        <f aca="true" t="shared" si="16" ref="B51:H51">ROUND(B32*B7,2)</f>
        <v>-2688.39</v>
      </c>
      <c r="C51" s="68">
        <f t="shared" si="16"/>
        <v>-3464.59</v>
      </c>
      <c r="D51" s="68">
        <f t="shared" si="16"/>
        <v>-3714.55</v>
      </c>
      <c r="E51" s="68">
        <f t="shared" si="16"/>
        <v>-2299.91</v>
      </c>
      <c r="F51" s="68">
        <f t="shared" si="16"/>
        <v>-3175.14</v>
      </c>
      <c r="G51" s="68">
        <f t="shared" si="16"/>
        <v>-4445.15</v>
      </c>
      <c r="H51" s="68">
        <f t="shared" si="16"/>
        <v>-2316.9</v>
      </c>
      <c r="I51" s="19">
        <v>0</v>
      </c>
      <c r="J51" s="19">
        <v>0</v>
      </c>
      <c r="K51" s="68">
        <f>SUM(B51:J51)</f>
        <v>-22104.629999999997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14132.49</v>
      </c>
      <c r="I53" s="31">
        <f>+I35</f>
        <v>0</v>
      </c>
      <c r="J53" s="31">
        <f>+J35</f>
        <v>0</v>
      </c>
      <c r="K53" s="23">
        <f t="shared" si="14"/>
        <v>14132.49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-245810.43000000002</v>
      </c>
      <c r="C61" s="35">
        <f t="shared" si="17"/>
        <v>-212858.97</v>
      </c>
      <c r="D61" s="35">
        <f t="shared" si="17"/>
        <v>-213987.96999999997</v>
      </c>
      <c r="E61" s="35">
        <f t="shared" si="17"/>
        <v>-290086.34</v>
      </c>
      <c r="F61" s="35">
        <f t="shared" si="17"/>
        <v>-274139.22000000003</v>
      </c>
      <c r="G61" s="35">
        <f t="shared" si="17"/>
        <v>-286163.64</v>
      </c>
      <c r="H61" s="35">
        <f t="shared" si="17"/>
        <v>-179511.62</v>
      </c>
      <c r="I61" s="35">
        <f t="shared" si="17"/>
        <v>-92802.24</v>
      </c>
      <c r="J61" s="35">
        <f t="shared" si="17"/>
        <v>-69697.88</v>
      </c>
      <c r="K61" s="35">
        <f>SUM(B61:J61)</f>
        <v>-1865058.31</v>
      </c>
    </row>
    <row r="62" spans="1:11" ht="18.75" customHeight="1">
      <c r="A62" s="16" t="s">
        <v>75</v>
      </c>
      <c r="B62" s="35">
        <f aca="true" t="shared" si="18" ref="B62:J62">B63+B64+B65+B66+B67+B68</f>
        <v>-231535.43000000002</v>
      </c>
      <c r="C62" s="35">
        <f t="shared" si="18"/>
        <v>-192037.76</v>
      </c>
      <c r="D62" s="35">
        <f t="shared" si="18"/>
        <v>-193318.36</v>
      </c>
      <c r="E62" s="35">
        <f t="shared" si="18"/>
        <v>-276348.65</v>
      </c>
      <c r="F62" s="35">
        <f t="shared" si="18"/>
        <v>-254880.13</v>
      </c>
      <c r="G62" s="35">
        <f t="shared" si="18"/>
        <v>-257383.96</v>
      </c>
      <c r="H62" s="35">
        <f t="shared" si="18"/>
        <v>-165425.4</v>
      </c>
      <c r="I62" s="35">
        <f t="shared" si="18"/>
        <v>-30574.8</v>
      </c>
      <c r="J62" s="35">
        <f t="shared" si="18"/>
        <v>-59489</v>
      </c>
      <c r="K62" s="35">
        <f aca="true" t="shared" si="19" ref="K62:K91">SUM(B62:J62)</f>
        <v>-1660993.49</v>
      </c>
    </row>
    <row r="63" spans="1:11" ht="18.75" customHeight="1">
      <c r="A63" s="12" t="s">
        <v>76</v>
      </c>
      <c r="B63" s="35">
        <f>-ROUND(B9*$D$3,2)</f>
        <v>-137803.2</v>
      </c>
      <c r="C63" s="35">
        <f aca="true" t="shared" si="20" ref="C63:J63">-ROUND(C9*$D$3,2)</f>
        <v>-186929.6</v>
      </c>
      <c r="D63" s="35">
        <f t="shared" si="20"/>
        <v>-159771</v>
      </c>
      <c r="E63" s="35">
        <f t="shared" si="20"/>
        <v>-129070.8</v>
      </c>
      <c r="F63" s="35">
        <f t="shared" si="20"/>
        <v>-145707.2</v>
      </c>
      <c r="G63" s="35">
        <f t="shared" si="20"/>
        <v>-183806</v>
      </c>
      <c r="H63" s="35">
        <f t="shared" si="20"/>
        <v>-165425.4</v>
      </c>
      <c r="I63" s="35">
        <f t="shared" si="20"/>
        <v>-30574.8</v>
      </c>
      <c r="J63" s="35">
        <f t="shared" si="20"/>
        <v>-59489</v>
      </c>
      <c r="K63" s="35">
        <f t="shared" si="19"/>
        <v>-1198577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-1193.2</v>
      </c>
      <c r="C65" s="35">
        <v>-197.6</v>
      </c>
      <c r="D65" s="35">
        <v>-311.6</v>
      </c>
      <c r="E65" s="35">
        <v>-1052.6</v>
      </c>
      <c r="F65" s="35">
        <v>-532</v>
      </c>
      <c r="G65" s="35">
        <v>-372.4</v>
      </c>
      <c r="H65" s="19">
        <v>0</v>
      </c>
      <c r="I65" s="19">
        <v>0</v>
      </c>
      <c r="J65" s="19">
        <v>0</v>
      </c>
      <c r="K65" s="35">
        <f t="shared" si="19"/>
        <v>-3659.4</v>
      </c>
    </row>
    <row r="66" spans="1:11" ht="18.75" customHeight="1">
      <c r="A66" s="12" t="s">
        <v>107</v>
      </c>
      <c r="B66" s="35">
        <v>-957.6</v>
      </c>
      <c r="C66" s="35">
        <v>-691.6</v>
      </c>
      <c r="D66" s="35">
        <v>-345.8</v>
      </c>
      <c r="E66" s="35">
        <v>-524.4</v>
      </c>
      <c r="F66" s="35">
        <v>0</v>
      </c>
      <c r="G66" s="35">
        <v>-505.4</v>
      </c>
      <c r="H66" s="19">
        <v>0</v>
      </c>
      <c r="I66" s="19">
        <v>0</v>
      </c>
      <c r="J66" s="19">
        <v>0</v>
      </c>
      <c r="K66" s="35">
        <f t="shared" si="19"/>
        <v>-3024.8</v>
      </c>
    </row>
    <row r="67" spans="1:11" ht="18.75" customHeight="1">
      <c r="A67" s="12" t="s">
        <v>53</v>
      </c>
      <c r="B67" s="35">
        <v>-91536.43</v>
      </c>
      <c r="C67" s="35">
        <v>-4218.96</v>
      </c>
      <c r="D67" s="35">
        <v>-32889.96</v>
      </c>
      <c r="E67" s="35">
        <v>-145700.85</v>
      </c>
      <c r="F67" s="35">
        <v>-108640.93</v>
      </c>
      <c r="G67" s="35">
        <v>-72700.16</v>
      </c>
      <c r="H67" s="19">
        <v>0</v>
      </c>
      <c r="I67" s="19">
        <v>0</v>
      </c>
      <c r="J67" s="19">
        <v>0</v>
      </c>
      <c r="K67" s="35">
        <f t="shared" si="19"/>
        <v>-455687.29000000004</v>
      </c>
    </row>
    <row r="68" spans="1:11" ht="18.75" customHeight="1">
      <c r="A68" s="12" t="s">
        <v>54</v>
      </c>
      <c r="B68" s="35">
        <v>-45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-14275</v>
      </c>
      <c r="C69" s="68">
        <f t="shared" si="21"/>
        <v>-20821.210000000003</v>
      </c>
      <c r="D69" s="68">
        <f t="shared" si="21"/>
        <v>-20669.609999999997</v>
      </c>
      <c r="E69" s="68">
        <f t="shared" si="21"/>
        <v>-13737.69</v>
      </c>
      <c r="F69" s="68">
        <f t="shared" si="21"/>
        <v>-19259.09</v>
      </c>
      <c r="G69" s="68">
        <f t="shared" si="21"/>
        <v>-28779.68</v>
      </c>
      <c r="H69" s="68">
        <f t="shared" si="21"/>
        <v>-14086.22</v>
      </c>
      <c r="I69" s="68">
        <f t="shared" si="21"/>
        <v>-62227.44</v>
      </c>
      <c r="J69" s="68">
        <f t="shared" si="21"/>
        <v>-10208.88</v>
      </c>
      <c r="K69" s="68">
        <f t="shared" si="19"/>
        <v>-204064.82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-55000</v>
      </c>
      <c r="J73" s="19">
        <v>0</v>
      </c>
      <c r="K73" s="68">
        <f t="shared" si="19"/>
        <v>-55000</v>
      </c>
    </row>
    <row r="74" spans="1:11" ht="18.75" customHeight="1">
      <c r="A74" s="34" t="s">
        <v>59</v>
      </c>
      <c r="B74" s="35">
        <v>-14275</v>
      </c>
      <c r="C74" s="35">
        <v>-20722.72</v>
      </c>
      <c r="D74" s="35">
        <v>-19590.01</v>
      </c>
      <c r="E74" s="35">
        <v>-13737.69</v>
      </c>
      <c r="F74" s="35">
        <v>-18878.44</v>
      </c>
      <c r="G74" s="35">
        <v>-28767.83</v>
      </c>
      <c r="H74" s="35">
        <v>-14086.22</v>
      </c>
      <c r="I74" s="35">
        <v>-4951.96</v>
      </c>
      <c r="J74" s="35">
        <v>-10208.88</v>
      </c>
      <c r="K74" s="68">
        <f t="shared" si="19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1299996.9400000002</v>
      </c>
      <c r="C104" s="24">
        <f t="shared" si="22"/>
        <v>2010230.36</v>
      </c>
      <c r="D104" s="24">
        <f t="shared" si="22"/>
        <v>2413246.6</v>
      </c>
      <c r="E104" s="24">
        <f t="shared" si="22"/>
        <v>1227168.1300000001</v>
      </c>
      <c r="F104" s="24">
        <f t="shared" si="22"/>
        <v>1702505.8599999999</v>
      </c>
      <c r="G104" s="24">
        <f t="shared" si="22"/>
        <v>2578715.2600000002</v>
      </c>
      <c r="H104" s="24">
        <f t="shared" si="22"/>
        <v>1290809.36</v>
      </c>
      <c r="I104" s="24">
        <f>+I105+I106</f>
        <v>483955.0899999999</v>
      </c>
      <c r="J104" s="24">
        <f>+J105+J106</f>
        <v>846998.3800000001</v>
      </c>
      <c r="K104" s="48">
        <f>SUM(B104:J104)</f>
        <v>13853625.98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1281981.61</v>
      </c>
      <c r="C105" s="24">
        <f t="shared" si="23"/>
        <v>1987338.9400000002</v>
      </c>
      <c r="D105" s="24">
        <f t="shared" si="23"/>
        <v>2388571.08</v>
      </c>
      <c r="E105" s="24">
        <f t="shared" si="23"/>
        <v>1205504.02</v>
      </c>
      <c r="F105" s="24">
        <f t="shared" si="23"/>
        <v>1679865.5599999998</v>
      </c>
      <c r="G105" s="24">
        <f t="shared" si="23"/>
        <v>2549746.97</v>
      </c>
      <c r="H105" s="24">
        <f t="shared" si="23"/>
        <v>1271537.4300000002</v>
      </c>
      <c r="I105" s="24">
        <f t="shared" si="23"/>
        <v>483955.0899999999</v>
      </c>
      <c r="J105" s="24">
        <f t="shared" si="23"/>
        <v>833567.8300000001</v>
      </c>
      <c r="K105" s="48">
        <f>SUM(B105:J105)</f>
        <v>13682068.530000001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13853626.000000004</v>
      </c>
      <c r="L112" s="54"/>
    </row>
    <row r="113" spans="1:11" ht="18.75" customHeight="1">
      <c r="A113" s="26" t="s">
        <v>71</v>
      </c>
      <c r="B113" s="27">
        <v>172769.88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172769.88</v>
      </c>
    </row>
    <row r="114" spans="1:11" ht="18.75" customHeight="1">
      <c r="A114" s="26" t="s">
        <v>72</v>
      </c>
      <c r="B114" s="27">
        <v>1127227.06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1127227.06</v>
      </c>
    </row>
    <row r="115" spans="1:11" ht="18.75" customHeight="1">
      <c r="A115" s="26" t="s">
        <v>73</v>
      </c>
      <c r="B115" s="40">
        <v>0</v>
      </c>
      <c r="C115" s="27">
        <f>+C104</f>
        <v>2010230.36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2010230.36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2413246.6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2413246.6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1227168.1300000001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1227168.1300000001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315364.75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315364.75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607744.81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607744.81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87123.71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87123.71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692272.6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692272.6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780110.41</v>
      </c>
      <c r="H122" s="40">
        <v>0</v>
      </c>
      <c r="I122" s="40">
        <v>0</v>
      </c>
      <c r="J122" s="40">
        <v>0</v>
      </c>
      <c r="K122" s="41">
        <f t="shared" si="25"/>
        <v>780110.41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59939.81</v>
      </c>
      <c r="H123" s="40">
        <v>0</v>
      </c>
      <c r="I123" s="40">
        <v>0</v>
      </c>
      <c r="J123" s="40">
        <v>0</v>
      </c>
      <c r="K123" s="41">
        <f t="shared" si="25"/>
        <v>59939.81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382748.49</v>
      </c>
      <c r="H124" s="40">
        <v>0</v>
      </c>
      <c r="I124" s="40">
        <v>0</v>
      </c>
      <c r="J124" s="40">
        <v>0</v>
      </c>
      <c r="K124" s="41">
        <f t="shared" si="25"/>
        <v>382748.49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365845.21</v>
      </c>
      <c r="H125" s="40">
        <v>0</v>
      </c>
      <c r="I125" s="40">
        <v>0</v>
      </c>
      <c r="J125" s="40">
        <v>0</v>
      </c>
      <c r="K125" s="41">
        <f t="shared" si="25"/>
        <v>365845.21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990071.35</v>
      </c>
      <c r="H126" s="40">
        <v>0</v>
      </c>
      <c r="I126" s="40">
        <v>0</v>
      </c>
      <c r="J126" s="40">
        <v>0</v>
      </c>
      <c r="K126" s="41">
        <f t="shared" si="25"/>
        <v>990071.35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457565.06</v>
      </c>
      <c r="I127" s="40">
        <v>0</v>
      </c>
      <c r="J127" s="40">
        <v>0</v>
      </c>
      <c r="K127" s="41">
        <f t="shared" si="25"/>
        <v>457565.06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833244.3</v>
      </c>
      <c r="I128" s="40">
        <v>0</v>
      </c>
      <c r="J128" s="40">
        <v>0</v>
      </c>
      <c r="K128" s="41">
        <f t="shared" si="25"/>
        <v>833244.3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483955.09</v>
      </c>
      <c r="J129" s="40">
        <v>0</v>
      </c>
      <c r="K129" s="41">
        <f t="shared" si="25"/>
        <v>483955.09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846998.38</v>
      </c>
      <c r="K130" s="44">
        <f t="shared" si="25"/>
        <v>846998.38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2016-08-03T18:27:37Z</dcterms:modified>
  <cp:category/>
  <cp:version/>
  <cp:contentType/>
  <cp:contentStatus/>
</cp:coreProperties>
</file>