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<sst xmlns="http://schemas.openxmlformats.org/spreadsheetml/2006/main" count="134" uniqueCount="134">
  <si>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</si>
  <si>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</si>
  <si>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</si>
  <si>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</si>
  <si>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</si>
  <si>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</si>
  <si>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</si>
  <si>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</si>
  <si>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</si>
  <si>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</si>
  <si>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</si>
  <si>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</si>
  <si>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</si>
  <si>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</si>
  <si>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</si>
  <si>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</si>
  <si>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</si>
  <si>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</si>
  <si>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</si>
  <si>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</si>
  <si>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</si>
  <si>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</si>
  <si>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</si>
  <si>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</si>
  <si>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</si>
  <si>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</si>
  <si>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</si>
  <si>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</si>
  <si>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</si>
  <si>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</si>
  <si>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</si>
  <si>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</si>
  <si>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</si>
  <si>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</si>
  <si>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</si>
  <si>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</si>
  <si>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</si>
  <si>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</si>
  <si>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</si>
  <si>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</si>
  <si>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</si>
  <si>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</si>
  <si>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</si>
  <si>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</si>
  <si>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</si>
  <si>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</si>
  <si>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</si>
  <si>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</si>
  <si>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</si>
  <si>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</si>
  <si>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</si>
  <si>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</si>
  <si>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</si>
  <si>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</si>
  <si>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</si>
  <si>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</si>
  <si>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</si>
  <si>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</si>
  <si>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</si>
  <si>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</si>
  <si>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</si>
  <si>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</si>
  <si>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</si>
  <si>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</si>
  <si>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</si>
  <si>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</si>
  <si>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</si>
  <si>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</si>
  <si>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</si>
  <si>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</si>
  <si>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</si>
  <si>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</si>
  <si>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</si>
  <si>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</si>
  <si>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</si>
  <si>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</si>
  <si>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</si>
  <si>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</si>
  <si>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</si>
  <si>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</si>
  <si>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</si>
  <si>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</si>
  <si>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</si>
  <si>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</si>
  <si>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</si>
  <si>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</si>
  <si>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</si>
  <si>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</si>
  <si>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</si>
  <si>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</si>
  <si>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</si>
  <si>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</si>
  <si>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</si>
  <si>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</si>
  <si>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</si>
  <si>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</si>
  <si>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</si>
  <si>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</si>
  <si>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</si>
  <si>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</si>
  <si>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</si>
  <si>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</si>
  <si>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</si>
  <si>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</si>
  <si>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</si>
  <si>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</si>
  <si>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</si>
  <si>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</si>
  <si>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</si>
  <si>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</si>
  <si>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</si>
  <si>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</si>
  <si>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</si>
  <si>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</si>
  <si>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</si>
  <si>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</si>
  <si>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</si>
  <si>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</si>
  <si>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</si>
  <si>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</si>
  <si>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</si>
  <si>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</si>
  <si>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</si>
  <si>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</si>
  <si>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</si>
  <si>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</si>
  <si>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</si>
  <si>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</si>
  <si>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</si>
  <si>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</si>
  <si>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</si>
  <si>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</si>
  <si>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</si>
  <si>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26/07/16 - VENCIMENTO 03/08/16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</si>
</sst>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558144</v>
      </c>
      <c r="C7" s="9">
        <f t="shared" si="0"/>
        <v>704870</v>
      </c>
      <c r="D7" s="9">
        <f t="shared" si="0"/>
        <v>745643</v>
      </c>
      <c r="E7" s="9">
        <f t="shared" si="0"/>
        <v>503618</v>
      </c>
      <c r="F7" s="9">
        <f t="shared" si="0"/>
        <v>670848</v>
      </c>
      <c r="G7" s="9">
        <f t="shared" si="0"/>
        <v>1123746</v>
      </c>
      <c r="H7" s="9">
        <f t="shared" si="0"/>
        <v>494467</v>
      </c>
      <c r="I7" s="9">
        <f t="shared" si="0"/>
        <v>113553</v>
      </c>
      <c r="J7" s="9">
        <f t="shared" si="0"/>
        <v>294166</v>
      </c>
      <c r="K7" s="9">
        <f t="shared" si="0"/>
        <v>5209055</v>
      </c>
      <c r="L7" s="52"/>
    </row>
    <row r="8" spans="1:11" ht="17.25" customHeight="1">
      <c r="A8" s="10" t="s">
        <v>99</v>
      </c>
      <c r="B8" s="11">
        <f>B9+B12+B16</f>
        <v>297400</v>
      </c>
      <c r="C8" s="11">
        <f aca="true" t="shared" si="1" ref="C8:J8">C9+C12+C16</f>
        <v>383989</v>
      </c>
      <c r="D8" s="11">
        <f t="shared" si="1"/>
        <v>380445</v>
      </c>
      <c r="E8" s="11">
        <f t="shared" si="1"/>
        <v>274854</v>
      </c>
      <c r="F8" s="11">
        <f t="shared" si="1"/>
        <v>352422</v>
      </c>
      <c r="G8" s="11">
        <f t="shared" si="1"/>
        <v>585104</v>
      </c>
      <c r="H8" s="11">
        <f t="shared" si="1"/>
        <v>281331</v>
      </c>
      <c r="I8" s="11">
        <f t="shared" si="1"/>
        <v>55421</v>
      </c>
      <c r="J8" s="11">
        <f t="shared" si="1"/>
        <v>151550</v>
      </c>
      <c r="K8" s="11">
        <f>SUM(B8:J8)</f>
        <v>2762516</v>
      </c>
    </row>
    <row r="9" spans="1:11" ht="17.25" customHeight="1">
      <c r="A9" s="15" t="s">
        <v>17</v>
      </c>
      <c r="B9" s="13">
        <f>+B10+B11</f>
        <v>36644</v>
      </c>
      <c r="C9" s="13">
        <f aca="true" t="shared" si="2" ref="C9:J9">+C10+C11</f>
        <v>49615</v>
      </c>
      <c r="D9" s="13">
        <f t="shared" si="2"/>
        <v>42592</v>
      </c>
      <c r="E9" s="13">
        <f t="shared" si="2"/>
        <v>34093</v>
      </c>
      <c r="F9" s="13">
        <f t="shared" si="2"/>
        <v>38412</v>
      </c>
      <c r="G9" s="13">
        <f t="shared" si="2"/>
        <v>48426</v>
      </c>
      <c r="H9" s="13">
        <f t="shared" si="2"/>
        <v>42289</v>
      </c>
      <c r="I9" s="13">
        <f t="shared" si="2"/>
        <v>8066</v>
      </c>
      <c r="J9" s="13">
        <f t="shared" si="2"/>
        <v>15371</v>
      </c>
      <c r="K9" s="11">
        <f>SUM(B9:J9)</f>
        <v>315508</v>
      </c>
    </row>
    <row r="10" spans="1:11" ht="17.25" customHeight="1">
      <c r="A10" s="29" t="s">
        <v>18</v>
      </c>
      <c r="B10" s="13">
        <v>36644</v>
      </c>
      <c r="C10" s="13">
        <v>49615</v>
      </c>
      <c r="D10" s="13">
        <v>42592</v>
      </c>
      <c r="E10" s="13">
        <v>34093</v>
      </c>
      <c r="F10" s="13">
        <v>38412</v>
      </c>
      <c r="G10" s="13">
        <v>48426</v>
      </c>
      <c r="H10" s="13">
        <v>42289</v>
      </c>
      <c r="I10" s="13">
        <v>8066</v>
      </c>
      <c r="J10" s="13">
        <v>15371</v>
      </c>
      <c r="K10" s="11">
        <f>SUM(B10:J10)</f>
        <v>315508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228496</v>
      </c>
      <c r="C12" s="17">
        <f t="shared" si="3"/>
        <v>295147</v>
      </c>
      <c r="D12" s="17">
        <f t="shared" si="3"/>
        <v>296812</v>
      </c>
      <c r="E12" s="17">
        <f t="shared" si="3"/>
        <v>212252</v>
      </c>
      <c r="F12" s="17">
        <f t="shared" si="3"/>
        <v>271649</v>
      </c>
      <c r="G12" s="17">
        <f t="shared" si="3"/>
        <v>462650</v>
      </c>
      <c r="H12" s="17">
        <f t="shared" si="3"/>
        <v>211414</v>
      </c>
      <c r="I12" s="17">
        <f t="shared" si="3"/>
        <v>40829</v>
      </c>
      <c r="J12" s="17">
        <f t="shared" si="3"/>
        <v>119319</v>
      </c>
      <c r="K12" s="11">
        <f aca="true" t="shared" si="4" ref="K12:K27">SUM(B12:J12)</f>
        <v>2138568</v>
      </c>
    </row>
    <row r="13" spans="1:13" ht="17.25" customHeight="1">
      <c r="A13" s="14" t="s">
        <v>20</v>
      </c>
      <c r="B13" s="13">
        <v>117377</v>
      </c>
      <c r="C13" s="13">
        <v>161672</v>
      </c>
      <c r="D13" s="13">
        <v>167404</v>
      </c>
      <c r="E13" s="13">
        <v>115589</v>
      </c>
      <c r="F13" s="13">
        <v>146003</v>
      </c>
      <c r="G13" s="13">
        <v>234204</v>
      </c>
      <c r="H13" s="13">
        <v>107102</v>
      </c>
      <c r="I13" s="13">
        <v>24617</v>
      </c>
      <c r="J13" s="13">
        <v>66427</v>
      </c>
      <c r="K13" s="11">
        <f t="shared" si="4"/>
        <v>1140395</v>
      </c>
      <c r="L13" s="52"/>
      <c r="M13" s="53"/>
    </row>
    <row r="14" spans="1:12" ht="17.25" customHeight="1">
      <c r="A14" s="14" t="s">
        <v>21</v>
      </c>
      <c r="B14" s="13">
        <v>106511</v>
      </c>
      <c r="C14" s="13">
        <v>127050</v>
      </c>
      <c r="D14" s="13">
        <v>124561</v>
      </c>
      <c r="E14" s="13">
        <v>92099</v>
      </c>
      <c r="F14" s="13">
        <v>121171</v>
      </c>
      <c r="G14" s="13">
        <v>221174</v>
      </c>
      <c r="H14" s="13">
        <v>98114</v>
      </c>
      <c r="I14" s="13">
        <v>15171</v>
      </c>
      <c r="J14" s="13">
        <v>51255</v>
      </c>
      <c r="K14" s="11">
        <f t="shared" si="4"/>
        <v>957106</v>
      </c>
      <c r="L14" s="52"/>
    </row>
    <row r="15" spans="1:11" ht="17.25" customHeight="1">
      <c r="A15" s="14" t="s">
        <v>22</v>
      </c>
      <c r="B15" s="13">
        <v>4608</v>
      </c>
      <c r="C15" s="13">
        <v>6425</v>
      </c>
      <c r="D15" s="13">
        <v>4847</v>
      </c>
      <c r="E15" s="13">
        <v>4564</v>
      </c>
      <c r="F15" s="13">
        <v>4475</v>
      </c>
      <c r="G15" s="13">
        <v>7272</v>
      </c>
      <c r="H15" s="13">
        <v>6198</v>
      </c>
      <c r="I15" s="13">
        <v>1041</v>
      </c>
      <c r="J15" s="13">
        <v>1637</v>
      </c>
      <c r="K15" s="11">
        <f t="shared" si="4"/>
        <v>41067</v>
      </c>
    </row>
    <row r="16" spans="1:11" ht="17.25" customHeight="1">
      <c r="A16" s="15" t="s">
        <v>95</v>
      </c>
      <c r="B16" s="13">
        <f>B17+B18+B19</f>
        <v>32260</v>
      </c>
      <c r="C16" s="13">
        <f aca="true" t="shared" si="5" ref="C16:J16">C17+C18+C19</f>
        <v>39227</v>
      </c>
      <c r="D16" s="13">
        <f t="shared" si="5"/>
        <v>41041</v>
      </c>
      <c r="E16" s="13">
        <f t="shared" si="5"/>
        <v>28509</v>
      </c>
      <c r="F16" s="13">
        <f t="shared" si="5"/>
        <v>42361</v>
      </c>
      <c r="G16" s="13">
        <f t="shared" si="5"/>
        <v>74028</v>
      </c>
      <c r="H16" s="13">
        <f t="shared" si="5"/>
        <v>27628</v>
      </c>
      <c r="I16" s="13">
        <f t="shared" si="5"/>
        <v>6526</v>
      </c>
      <c r="J16" s="13">
        <f t="shared" si="5"/>
        <v>16860</v>
      </c>
      <c r="K16" s="11">
        <f t="shared" si="4"/>
        <v>308440</v>
      </c>
    </row>
    <row r="17" spans="1:11" ht="17.25" customHeight="1">
      <c r="A17" s="14" t="s">
        <v>96</v>
      </c>
      <c r="B17" s="13">
        <v>21143</v>
      </c>
      <c r="C17" s="13">
        <v>27837</v>
      </c>
      <c r="D17" s="13">
        <v>26709</v>
      </c>
      <c r="E17" s="13">
        <v>18977</v>
      </c>
      <c r="F17" s="13">
        <v>27797</v>
      </c>
      <c r="G17" s="13">
        <v>46752</v>
      </c>
      <c r="H17" s="13">
        <v>19569</v>
      </c>
      <c r="I17" s="13">
        <v>4636</v>
      </c>
      <c r="J17" s="13">
        <v>10849</v>
      </c>
      <c r="K17" s="11">
        <f t="shared" si="4"/>
        <v>204269</v>
      </c>
    </row>
    <row r="18" spans="1:11" ht="17.25" customHeight="1">
      <c r="A18" s="14" t="s">
        <v>97</v>
      </c>
      <c r="B18" s="13">
        <v>10665</v>
      </c>
      <c r="C18" s="13">
        <v>10745</v>
      </c>
      <c r="D18" s="13">
        <v>13898</v>
      </c>
      <c r="E18" s="13">
        <v>9057</v>
      </c>
      <c r="F18" s="13">
        <v>14094</v>
      </c>
      <c r="G18" s="13">
        <v>26478</v>
      </c>
      <c r="H18" s="13">
        <v>7578</v>
      </c>
      <c r="I18" s="13">
        <v>1805</v>
      </c>
      <c r="J18" s="13">
        <v>5875</v>
      </c>
      <c r="K18" s="11">
        <f t="shared" si="4"/>
        <v>100195</v>
      </c>
    </row>
    <row r="19" spans="1:11" ht="17.25" customHeight="1">
      <c r="A19" s="14" t="s">
        <v>98</v>
      </c>
      <c r="B19" s="13">
        <v>452</v>
      </c>
      <c r="C19" s="13">
        <v>645</v>
      </c>
      <c r="D19" s="13">
        <v>434</v>
      </c>
      <c r="E19" s="13">
        <v>475</v>
      </c>
      <c r="F19" s="13">
        <v>470</v>
      </c>
      <c r="G19" s="13">
        <v>798</v>
      </c>
      <c r="H19" s="13">
        <v>481</v>
      </c>
      <c r="I19" s="13">
        <v>85</v>
      </c>
      <c r="J19" s="13">
        <v>136</v>
      </c>
      <c r="K19" s="11">
        <f t="shared" si="4"/>
        <v>3976</v>
      </c>
    </row>
    <row r="20" spans="1:11" ht="17.25" customHeight="1">
      <c r="A20" s="16" t="s">
        <v>23</v>
      </c>
      <c r="B20" s="11">
        <f>+B21+B22+B23</f>
        <v>167192</v>
      </c>
      <c r="C20" s="11">
        <f aca="true" t="shared" si="6" ref="C20:J20">+C21+C22+C23</f>
        <v>187333</v>
      </c>
      <c r="D20" s="11">
        <f t="shared" si="6"/>
        <v>216400</v>
      </c>
      <c r="E20" s="11">
        <f t="shared" si="6"/>
        <v>137576</v>
      </c>
      <c r="F20" s="11">
        <f t="shared" si="6"/>
        <v>210083</v>
      </c>
      <c r="G20" s="11">
        <f t="shared" si="6"/>
        <v>391756</v>
      </c>
      <c r="H20" s="11">
        <f t="shared" si="6"/>
        <v>136820</v>
      </c>
      <c r="I20" s="11">
        <f t="shared" si="6"/>
        <v>33257</v>
      </c>
      <c r="J20" s="11">
        <f t="shared" si="6"/>
        <v>80609</v>
      </c>
      <c r="K20" s="11">
        <f t="shared" si="4"/>
        <v>1561026</v>
      </c>
    </row>
    <row r="21" spans="1:12" ht="17.25" customHeight="1">
      <c r="A21" s="12" t="s">
        <v>24</v>
      </c>
      <c r="B21" s="13">
        <v>95169</v>
      </c>
      <c r="C21" s="13">
        <v>116518</v>
      </c>
      <c r="D21" s="13">
        <v>134644</v>
      </c>
      <c r="E21" s="13">
        <v>84084</v>
      </c>
      <c r="F21" s="13">
        <v>125555</v>
      </c>
      <c r="G21" s="13">
        <v>217381</v>
      </c>
      <c r="H21" s="13">
        <v>81309</v>
      </c>
      <c r="I21" s="13">
        <v>21860</v>
      </c>
      <c r="J21" s="13">
        <v>49427</v>
      </c>
      <c r="K21" s="11">
        <f t="shared" si="4"/>
        <v>925947</v>
      </c>
      <c r="L21" s="52"/>
    </row>
    <row r="22" spans="1:12" ht="17.25" customHeight="1">
      <c r="A22" s="12" t="s">
        <v>25</v>
      </c>
      <c r="B22" s="13">
        <v>69664</v>
      </c>
      <c r="C22" s="13">
        <v>67800</v>
      </c>
      <c r="D22" s="13">
        <v>78982</v>
      </c>
      <c r="E22" s="13">
        <v>51466</v>
      </c>
      <c r="F22" s="13">
        <v>82198</v>
      </c>
      <c r="G22" s="13">
        <v>170240</v>
      </c>
      <c r="H22" s="13">
        <v>52906</v>
      </c>
      <c r="I22" s="13">
        <v>10892</v>
      </c>
      <c r="J22" s="13">
        <v>30350</v>
      </c>
      <c r="K22" s="11">
        <f t="shared" si="4"/>
        <v>614498</v>
      </c>
      <c r="L22" s="52"/>
    </row>
    <row r="23" spans="1:11" ht="17.25" customHeight="1">
      <c r="A23" s="12" t="s">
        <v>26</v>
      </c>
      <c r="B23" s="13">
        <v>2359</v>
      </c>
      <c r="C23" s="13">
        <v>3015</v>
      </c>
      <c r="D23" s="13">
        <v>2774</v>
      </c>
      <c r="E23" s="13">
        <v>2026</v>
      </c>
      <c r="F23" s="13">
        <v>2330</v>
      </c>
      <c r="G23" s="13">
        <v>4135</v>
      </c>
      <c r="H23" s="13">
        <v>2605</v>
      </c>
      <c r="I23" s="13">
        <v>505</v>
      </c>
      <c r="J23" s="13">
        <v>832</v>
      </c>
      <c r="K23" s="11">
        <f t="shared" si="4"/>
        <v>20581</v>
      </c>
    </row>
    <row r="24" spans="1:11" ht="17.25" customHeight="1">
      <c r="A24" s="16" t="s">
        <v>27</v>
      </c>
      <c r="B24" s="13">
        <f>+B25+B26</f>
        <v>93552</v>
      </c>
      <c r="C24" s="13">
        <f aca="true" t="shared" si="7" ref="C24:J24">+C25+C26</f>
        <v>133548</v>
      </c>
      <c r="D24" s="13">
        <f t="shared" si="7"/>
        <v>148798</v>
      </c>
      <c r="E24" s="13">
        <f t="shared" si="7"/>
        <v>91188</v>
      </c>
      <c r="F24" s="13">
        <f t="shared" si="7"/>
        <v>108343</v>
      </c>
      <c r="G24" s="13">
        <f t="shared" si="7"/>
        <v>146886</v>
      </c>
      <c r="H24" s="13">
        <f t="shared" si="7"/>
        <v>70349</v>
      </c>
      <c r="I24" s="13">
        <f t="shared" si="7"/>
        <v>24875</v>
      </c>
      <c r="J24" s="13">
        <f t="shared" si="7"/>
        <v>62007</v>
      </c>
      <c r="K24" s="11">
        <f t="shared" si="4"/>
        <v>879546</v>
      </c>
    </row>
    <row r="25" spans="1:12" ht="17.25" customHeight="1">
      <c r="A25" s="12" t="s">
        <v>131</v>
      </c>
      <c r="B25" s="13">
        <v>66350</v>
      </c>
      <c r="C25" s="13">
        <v>101139</v>
      </c>
      <c r="D25" s="13">
        <v>113767</v>
      </c>
      <c r="E25" s="13">
        <v>69133</v>
      </c>
      <c r="F25" s="13">
        <v>81060</v>
      </c>
      <c r="G25" s="13">
        <v>106373</v>
      </c>
      <c r="H25" s="13">
        <v>51028</v>
      </c>
      <c r="I25" s="13">
        <v>20037</v>
      </c>
      <c r="J25" s="13">
        <v>46503</v>
      </c>
      <c r="K25" s="11">
        <f t="shared" si="4"/>
        <v>655390</v>
      </c>
      <c r="L25" s="52"/>
    </row>
    <row r="26" spans="1:12" ht="17.25" customHeight="1">
      <c r="A26" s="12" t="s">
        <v>132</v>
      </c>
      <c r="B26" s="13">
        <v>27202</v>
      </c>
      <c r="C26" s="13">
        <v>32409</v>
      </c>
      <c r="D26" s="13">
        <v>35031</v>
      </c>
      <c r="E26" s="13">
        <v>22055</v>
      </c>
      <c r="F26" s="13">
        <v>27283</v>
      </c>
      <c r="G26" s="13">
        <v>40513</v>
      </c>
      <c r="H26" s="13">
        <v>19321</v>
      </c>
      <c r="I26" s="13">
        <v>4838</v>
      </c>
      <c r="J26" s="13">
        <v>15504</v>
      </c>
      <c r="K26" s="11">
        <f t="shared" si="4"/>
        <v>224156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5967</v>
      </c>
      <c r="I27" s="11">
        <v>0</v>
      </c>
      <c r="J27" s="11">
        <v>0</v>
      </c>
      <c r="K27" s="11">
        <f t="shared" si="4"/>
        <v>5967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14366.19</v>
      </c>
      <c r="I35" s="19">
        <v>0</v>
      </c>
      <c r="J35" s="19">
        <v>0</v>
      </c>
      <c r="K35" s="23">
        <f>SUM(B35:J35)</f>
        <v>14366.19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1540537.76</v>
      </c>
      <c r="C47" s="22">
        <f aca="true" t="shared" si="12" ref="C47:H47">+C48+C57</f>
        <v>2216295.5700000003</v>
      </c>
      <c r="D47" s="22">
        <f t="shared" si="12"/>
        <v>2636785.3</v>
      </c>
      <c r="E47" s="22">
        <f t="shared" si="12"/>
        <v>1521720.96</v>
      </c>
      <c r="F47" s="22">
        <f t="shared" si="12"/>
        <v>1963049.96</v>
      </c>
      <c r="G47" s="22">
        <f t="shared" si="12"/>
        <v>2825086.4400000004</v>
      </c>
      <c r="H47" s="22">
        <f t="shared" si="12"/>
        <v>1444359.0099999998</v>
      </c>
      <c r="I47" s="22">
        <f>+I48+I57</f>
        <v>574655.99</v>
      </c>
      <c r="J47" s="22">
        <f>+J48+J57</f>
        <v>897469.0100000001</v>
      </c>
      <c r="K47" s="22">
        <f>SUM(B47:J47)</f>
        <v>15619960.000000002</v>
      </c>
    </row>
    <row r="48" spans="1:11" ht="17.25" customHeight="1">
      <c r="A48" s="16" t="s">
        <v>113</v>
      </c>
      <c r="B48" s="23">
        <f>SUM(B49:B56)</f>
        <v>1522522.43</v>
      </c>
      <c r="C48" s="23">
        <f aca="true" t="shared" si="13" ref="C48:J48">SUM(C49:C56)</f>
        <v>2193404.1500000004</v>
      </c>
      <c r="D48" s="23">
        <f t="shared" si="13"/>
        <v>2612109.78</v>
      </c>
      <c r="E48" s="23">
        <f t="shared" si="13"/>
        <v>1500056.8499999999</v>
      </c>
      <c r="F48" s="23">
        <f t="shared" si="13"/>
        <v>1940409.66</v>
      </c>
      <c r="G48" s="23">
        <f t="shared" si="13"/>
        <v>2796118.1500000004</v>
      </c>
      <c r="H48" s="23">
        <f t="shared" si="13"/>
        <v>1425087.0799999998</v>
      </c>
      <c r="I48" s="23">
        <f t="shared" si="13"/>
        <v>574655.99</v>
      </c>
      <c r="J48" s="23">
        <f t="shared" si="13"/>
        <v>884038.4600000001</v>
      </c>
      <c r="K48" s="23">
        <f aca="true" t="shared" si="14" ref="K48:K57">SUM(B48:J48)</f>
        <v>15448402.55</v>
      </c>
    </row>
    <row r="49" spans="1:11" ht="17.25" customHeight="1">
      <c r="A49" s="34" t="s">
        <v>44</v>
      </c>
      <c r="B49" s="23">
        <f aca="true" t="shared" si="15" ref="B49:H49">ROUND(B30*B7,2)</f>
        <v>1521109.84</v>
      </c>
      <c r="C49" s="23">
        <f t="shared" si="15"/>
        <v>2186224.79</v>
      </c>
      <c r="D49" s="23">
        <f t="shared" si="15"/>
        <v>2609452.24</v>
      </c>
      <c r="E49" s="23">
        <f t="shared" si="15"/>
        <v>1498918.25</v>
      </c>
      <c r="F49" s="23">
        <f t="shared" si="15"/>
        <v>1938281.13</v>
      </c>
      <c r="G49" s="23">
        <f t="shared" si="15"/>
        <v>2793070.68</v>
      </c>
      <c r="H49" s="23">
        <f t="shared" si="15"/>
        <v>1409280.4</v>
      </c>
      <c r="I49" s="23">
        <f>ROUND(I30*I7,2)</f>
        <v>573590.27</v>
      </c>
      <c r="J49" s="23">
        <f>ROUND(J30*J7,2)</f>
        <v>881821.42</v>
      </c>
      <c r="K49" s="23">
        <f t="shared" si="14"/>
        <v>15411749.02</v>
      </c>
    </row>
    <row r="50" spans="1:11" ht="17.25" customHeight="1">
      <c r="A50" s="34" t="s">
        <v>45</v>
      </c>
      <c r="B50" s="19">
        <v>0</v>
      </c>
      <c r="C50" s="23">
        <f>ROUND(C31*C7,2)</f>
        <v>4859.5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4859.5</v>
      </c>
    </row>
    <row r="51" spans="1:11" ht="17.25" customHeight="1">
      <c r="A51" s="67" t="s">
        <v>106</v>
      </c>
      <c r="B51" s="68">
        <f aca="true" t="shared" si="16" ref="B51:H51">ROUND(B32*B7,2)</f>
        <v>-2679.09</v>
      </c>
      <c r="C51" s="68">
        <f t="shared" si="16"/>
        <v>-3453.86</v>
      </c>
      <c r="D51" s="68">
        <f t="shared" si="16"/>
        <v>-3728.22</v>
      </c>
      <c r="E51" s="68">
        <f t="shared" si="16"/>
        <v>-2306.8</v>
      </c>
      <c r="F51" s="68">
        <f t="shared" si="16"/>
        <v>-3152.99</v>
      </c>
      <c r="G51" s="68">
        <f t="shared" si="16"/>
        <v>-4382.61</v>
      </c>
      <c r="H51" s="68">
        <f t="shared" si="16"/>
        <v>-2274.55</v>
      </c>
      <c r="I51" s="19">
        <v>0</v>
      </c>
      <c r="J51" s="19">
        <v>0</v>
      </c>
      <c r="K51" s="68">
        <f>SUM(B51:J51)</f>
        <v>-21978.12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14366.19</v>
      </c>
      <c r="I53" s="31">
        <f>+I35</f>
        <v>0</v>
      </c>
      <c r="J53" s="31">
        <f>+J35</f>
        <v>0</v>
      </c>
      <c r="K53" s="23">
        <f t="shared" si="14"/>
        <v>14366.19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18015.33</v>
      </c>
      <c r="C57" s="36">
        <v>22891.42</v>
      </c>
      <c r="D57" s="36">
        <v>24675.52</v>
      </c>
      <c r="E57" s="36">
        <v>21664.11</v>
      </c>
      <c r="F57" s="36">
        <v>22640.3</v>
      </c>
      <c r="G57" s="36">
        <v>28968.29</v>
      </c>
      <c r="H57" s="36">
        <v>19271.93</v>
      </c>
      <c r="I57" s="19">
        <v>0</v>
      </c>
      <c r="J57" s="36">
        <v>13430.55</v>
      </c>
      <c r="K57" s="36">
        <f t="shared" si="14"/>
        <v>171557.44999999998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-236721.51</v>
      </c>
      <c r="C61" s="35">
        <f t="shared" si="17"/>
        <v>-215328.24999999997</v>
      </c>
      <c r="D61" s="35">
        <f t="shared" si="17"/>
        <v>-225169.79</v>
      </c>
      <c r="E61" s="35">
        <f t="shared" si="17"/>
        <v>-332055.73000000004</v>
      </c>
      <c r="F61" s="35">
        <f t="shared" si="17"/>
        <v>-274959.24</v>
      </c>
      <c r="G61" s="35">
        <f t="shared" si="17"/>
        <v>-288081.99999999994</v>
      </c>
      <c r="H61" s="35">
        <f t="shared" si="17"/>
        <v>-174784.42</v>
      </c>
      <c r="I61" s="35">
        <f t="shared" si="17"/>
        <v>-92878.24</v>
      </c>
      <c r="J61" s="35">
        <f t="shared" si="17"/>
        <v>-68618.68000000001</v>
      </c>
      <c r="K61" s="35">
        <f>SUM(B61:J61)</f>
        <v>-1908597.8599999999</v>
      </c>
    </row>
    <row r="62" spans="1:11" ht="18.75" customHeight="1">
      <c r="A62" s="16" t="s">
        <v>75</v>
      </c>
      <c r="B62" s="35">
        <f aca="true" t="shared" si="18" ref="B62:J62">B63+B64+B65+B66+B67+B68</f>
        <v>-222446.51</v>
      </c>
      <c r="C62" s="35">
        <f t="shared" si="18"/>
        <v>-194507.03999999998</v>
      </c>
      <c r="D62" s="35">
        <f t="shared" si="18"/>
        <v>-204500.18000000002</v>
      </c>
      <c r="E62" s="35">
        <f t="shared" si="18"/>
        <v>-318318.04000000004</v>
      </c>
      <c r="F62" s="35">
        <f t="shared" si="18"/>
        <v>-255700.15</v>
      </c>
      <c r="G62" s="35">
        <f t="shared" si="18"/>
        <v>-259302.31999999995</v>
      </c>
      <c r="H62" s="35">
        <f t="shared" si="18"/>
        <v>-160698.2</v>
      </c>
      <c r="I62" s="35">
        <f t="shared" si="18"/>
        <v>-30650.8</v>
      </c>
      <c r="J62" s="35">
        <f t="shared" si="18"/>
        <v>-58409.8</v>
      </c>
      <c r="K62" s="35">
        <f aca="true" t="shared" si="19" ref="K62:K91">SUM(B62:J62)</f>
        <v>-1704533.0399999998</v>
      </c>
    </row>
    <row r="63" spans="1:11" ht="18.75" customHeight="1">
      <c r="A63" s="12" t="s">
        <v>76</v>
      </c>
      <c r="B63" s="35">
        <f>-ROUND(B9*$D$3,2)</f>
        <v>-139247.2</v>
      </c>
      <c r="C63" s="35">
        <f aca="true" t="shared" si="20" ref="C63:J63">-ROUND(C9*$D$3,2)</f>
        <v>-188537</v>
      </c>
      <c r="D63" s="35">
        <f t="shared" si="20"/>
        <v>-161849.6</v>
      </c>
      <c r="E63" s="35">
        <f t="shared" si="20"/>
        <v>-129553.4</v>
      </c>
      <c r="F63" s="35">
        <f t="shared" si="20"/>
        <v>-145965.6</v>
      </c>
      <c r="G63" s="35">
        <f t="shared" si="20"/>
        <v>-184018.8</v>
      </c>
      <c r="H63" s="35">
        <f t="shared" si="20"/>
        <v>-160698.2</v>
      </c>
      <c r="I63" s="35">
        <f t="shared" si="20"/>
        <v>-30650.8</v>
      </c>
      <c r="J63" s="35">
        <f t="shared" si="20"/>
        <v>-58409.8</v>
      </c>
      <c r="K63" s="35">
        <f t="shared" si="19"/>
        <v>-1198930.4000000001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-687.8</v>
      </c>
      <c r="C65" s="35">
        <v>-269.8</v>
      </c>
      <c r="D65" s="35">
        <v>-361</v>
      </c>
      <c r="E65" s="35">
        <v>-912</v>
      </c>
      <c r="F65" s="35">
        <v>-497.8</v>
      </c>
      <c r="G65" s="35">
        <v>-326.8</v>
      </c>
      <c r="H65" s="19">
        <v>0</v>
      </c>
      <c r="I65" s="19">
        <v>0</v>
      </c>
      <c r="J65" s="19">
        <v>0</v>
      </c>
      <c r="K65" s="35">
        <f t="shared" si="19"/>
        <v>-3055.2000000000003</v>
      </c>
    </row>
    <row r="66" spans="1:11" ht="18.75" customHeight="1">
      <c r="A66" s="12" t="s">
        <v>107</v>
      </c>
      <c r="B66" s="35">
        <v>-1242.6</v>
      </c>
      <c r="C66" s="35">
        <v>-532</v>
      </c>
      <c r="D66" s="35">
        <v>-558.6</v>
      </c>
      <c r="E66" s="35">
        <v>-798</v>
      </c>
      <c r="F66" s="19">
        <v>0</v>
      </c>
      <c r="G66" s="35">
        <v>-478.8</v>
      </c>
      <c r="H66" s="19">
        <v>0</v>
      </c>
      <c r="I66" s="19">
        <v>0</v>
      </c>
      <c r="J66" s="19">
        <v>0</v>
      </c>
      <c r="K66" s="35">
        <f t="shared" si="19"/>
        <v>-3610</v>
      </c>
    </row>
    <row r="67" spans="1:11" ht="18.75" customHeight="1">
      <c r="A67" s="12" t="s">
        <v>53</v>
      </c>
      <c r="B67" s="35">
        <v>-81223.91</v>
      </c>
      <c r="C67" s="35">
        <v>-5168.24</v>
      </c>
      <c r="D67" s="35">
        <v>-41730.98</v>
      </c>
      <c r="E67" s="35">
        <v>-187054.64</v>
      </c>
      <c r="F67" s="35">
        <v>-109236.75</v>
      </c>
      <c r="G67" s="35">
        <v>-74477.92</v>
      </c>
      <c r="H67" s="19">
        <v>0</v>
      </c>
      <c r="I67" s="19">
        <v>0</v>
      </c>
      <c r="J67" s="19">
        <v>0</v>
      </c>
      <c r="K67" s="35">
        <f t="shared" si="19"/>
        <v>-498892.44</v>
      </c>
    </row>
    <row r="68" spans="1:11" ht="18.75" customHeight="1">
      <c r="A68" s="12" t="s">
        <v>54</v>
      </c>
      <c r="B68" s="35">
        <v>-45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-45</v>
      </c>
    </row>
    <row r="69" spans="1:11" s="74" customFormat="1" ht="18.75" customHeight="1">
      <c r="A69" s="65" t="s">
        <v>80</v>
      </c>
      <c r="B69" s="68">
        <f aca="true" t="shared" si="21" ref="B69:J69">SUM(B70:B99)</f>
        <v>-14275</v>
      </c>
      <c r="C69" s="68">
        <f t="shared" si="21"/>
        <v>-20821.210000000003</v>
      </c>
      <c r="D69" s="68">
        <f t="shared" si="21"/>
        <v>-20669.609999999997</v>
      </c>
      <c r="E69" s="68">
        <f t="shared" si="21"/>
        <v>-13737.69</v>
      </c>
      <c r="F69" s="68">
        <f t="shared" si="21"/>
        <v>-19259.09</v>
      </c>
      <c r="G69" s="68">
        <f t="shared" si="21"/>
        <v>-28779.68</v>
      </c>
      <c r="H69" s="68">
        <f t="shared" si="21"/>
        <v>-14086.22</v>
      </c>
      <c r="I69" s="68">
        <f t="shared" si="21"/>
        <v>-62227.44</v>
      </c>
      <c r="J69" s="68">
        <f t="shared" si="21"/>
        <v>-10208.88</v>
      </c>
      <c r="K69" s="68">
        <f t="shared" si="19"/>
        <v>-204064.82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-98.49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-122.18999999999998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-55000</v>
      </c>
      <c r="J73" s="19">
        <v>0</v>
      </c>
      <c r="K73" s="68">
        <f t="shared" si="19"/>
        <v>-55000</v>
      </c>
    </row>
    <row r="74" spans="1:11" ht="18.75" customHeight="1">
      <c r="A74" s="34" t="s">
        <v>59</v>
      </c>
      <c r="B74" s="35">
        <v>-14275</v>
      </c>
      <c r="C74" s="35">
        <v>-20722.72</v>
      </c>
      <c r="D74" s="35">
        <v>-19590.01</v>
      </c>
      <c r="E74" s="35">
        <v>-13737.69</v>
      </c>
      <c r="F74" s="35">
        <v>-18878.44</v>
      </c>
      <c r="G74" s="35">
        <v>-28767.83</v>
      </c>
      <c r="H74" s="35">
        <v>-14086.22</v>
      </c>
      <c r="I74" s="35">
        <v>-4951.96</v>
      </c>
      <c r="J74" s="35">
        <v>-10208.88</v>
      </c>
      <c r="K74" s="68">
        <f t="shared" si="19"/>
        <v>-145218.75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1303816.25</v>
      </c>
      <c r="C104" s="24">
        <f t="shared" si="22"/>
        <v>2000967.3200000003</v>
      </c>
      <c r="D104" s="24">
        <f t="shared" si="22"/>
        <v>2411615.51</v>
      </c>
      <c r="E104" s="24">
        <f t="shared" si="22"/>
        <v>1189665.23</v>
      </c>
      <c r="F104" s="24">
        <f t="shared" si="22"/>
        <v>1688090.72</v>
      </c>
      <c r="G104" s="24">
        <f t="shared" si="22"/>
        <v>2537004.4400000004</v>
      </c>
      <c r="H104" s="24">
        <f t="shared" si="22"/>
        <v>1269574.5899999999</v>
      </c>
      <c r="I104" s="24">
        <f>+I105+I106</f>
        <v>481777.74999999994</v>
      </c>
      <c r="J104" s="24">
        <f>+J105+J106</f>
        <v>828850.3300000001</v>
      </c>
      <c r="K104" s="48">
        <f>SUM(B104:J104)</f>
        <v>13711362.140000002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1285800.92</v>
      </c>
      <c r="C105" s="24">
        <f t="shared" si="23"/>
        <v>1978075.9000000004</v>
      </c>
      <c r="D105" s="24">
        <f t="shared" si="23"/>
        <v>2386939.9899999998</v>
      </c>
      <c r="E105" s="24">
        <f t="shared" si="23"/>
        <v>1168001.1199999999</v>
      </c>
      <c r="F105" s="24">
        <f t="shared" si="23"/>
        <v>1665450.42</v>
      </c>
      <c r="G105" s="24">
        <f t="shared" si="23"/>
        <v>2508036.1500000004</v>
      </c>
      <c r="H105" s="24">
        <f t="shared" si="23"/>
        <v>1250302.66</v>
      </c>
      <c r="I105" s="24">
        <f t="shared" si="23"/>
        <v>481777.74999999994</v>
      </c>
      <c r="J105" s="24">
        <f t="shared" si="23"/>
        <v>815419.78</v>
      </c>
      <c r="K105" s="48">
        <f>SUM(B105:J105)</f>
        <v>13539804.690000001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18015.33</v>
      </c>
      <c r="C106" s="24">
        <f t="shared" si="24"/>
        <v>22891.42</v>
      </c>
      <c r="D106" s="24">
        <f t="shared" si="24"/>
        <v>24675.52</v>
      </c>
      <c r="E106" s="24">
        <f t="shared" si="24"/>
        <v>21664.11</v>
      </c>
      <c r="F106" s="24">
        <f t="shared" si="24"/>
        <v>22640.3</v>
      </c>
      <c r="G106" s="24">
        <f t="shared" si="24"/>
        <v>28968.29</v>
      </c>
      <c r="H106" s="24">
        <f t="shared" si="24"/>
        <v>19271.93</v>
      </c>
      <c r="I106" s="19">
        <f t="shared" si="24"/>
        <v>0</v>
      </c>
      <c r="J106" s="24">
        <f t="shared" si="24"/>
        <v>13430.55</v>
      </c>
      <c r="K106" s="48">
        <f>SUM(B106:J106)</f>
        <v>171557.44999999998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13711362.150000002</v>
      </c>
      <c r="L112" s="54"/>
    </row>
    <row r="113" spans="1:11" ht="18.75" customHeight="1">
      <c r="A113" s="26" t="s">
        <v>71</v>
      </c>
      <c r="B113" s="27">
        <v>170063.35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170063.35</v>
      </c>
    </row>
    <row r="114" spans="1:11" ht="18.75" customHeight="1">
      <c r="A114" s="26" t="s">
        <v>72</v>
      </c>
      <c r="B114" s="27">
        <v>1133752.9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1133752.9</v>
      </c>
    </row>
    <row r="115" spans="1:11" ht="18.75" customHeight="1">
      <c r="A115" s="26" t="s">
        <v>73</v>
      </c>
      <c r="B115" s="40">
        <v>0</v>
      </c>
      <c r="C115" s="27">
        <f>+C104</f>
        <v>2000967.3200000003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2000967.3200000003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2411615.51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2411615.51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1189665.23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1189665.23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356990.28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356990.28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667724.92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667724.92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75471.52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75471.52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587904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587904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742341.49</v>
      </c>
      <c r="H122" s="40">
        <v>0</v>
      </c>
      <c r="I122" s="40">
        <v>0</v>
      </c>
      <c r="J122" s="40">
        <v>0</v>
      </c>
      <c r="K122" s="41">
        <f t="shared" si="25"/>
        <v>742341.49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59105.6</v>
      </c>
      <c r="H123" s="40">
        <v>0</v>
      </c>
      <c r="I123" s="40">
        <v>0</v>
      </c>
      <c r="J123" s="40">
        <v>0</v>
      </c>
      <c r="K123" s="41">
        <f t="shared" si="25"/>
        <v>59105.6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377699.47</v>
      </c>
      <c r="H124" s="40">
        <v>0</v>
      </c>
      <c r="I124" s="40">
        <v>0</v>
      </c>
      <c r="J124" s="40">
        <v>0</v>
      </c>
      <c r="K124" s="41">
        <f t="shared" si="25"/>
        <v>377699.47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371944.22</v>
      </c>
      <c r="H125" s="40">
        <v>0</v>
      </c>
      <c r="I125" s="40">
        <v>0</v>
      </c>
      <c r="J125" s="40">
        <v>0</v>
      </c>
      <c r="K125" s="41">
        <f t="shared" si="25"/>
        <v>371944.22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985913.67</v>
      </c>
      <c r="H126" s="40">
        <v>0</v>
      </c>
      <c r="I126" s="40">
        <v>0</v>
      </c>
      <c r="J126" s="40">
        <v>0</v>
      </c>
      <c r="K126" s="41">
        <f t="shared" si="25"/>
        <v>985913.67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453419.52</v>
      </c>
      <c r="I127" s="40">
        <v>0</v>
      </c>
      <c r="J127" s="40">
        <v>0</v>
      </c>
      <c r="K127" s="41">
        <f t="shared" si="25"/>
        <v>453419.52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816155.08</v>
      </c>
      <c r="I128" s="40">
        <v>0</v>
      </c>
      <c r="J128" s="40">
        <v>0</v>
      </c>
      <c r="K128" s="41">
        <f t="shared" si="25"/>
        <v>816155.08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481777.75</v>
      </c>
      <c r="J129" s="40">
        <v>0</v>
      </c>
      <c r="K129" s="41">
        <f t="shared" si="25"/>
        <v>481777.75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828850.32</v>
      </c>
      <c r="K130" s="44">
        <f t="shared" si="25"/>
        <v>828850.32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0.010000000125728548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2016-08-02T18:43:04Z</dcterms:modified>
  <cp:category/>
  <cp:version/>
  <cp:contentType/>
  <cp:contentStatus/>
</cp:coreProperties>
</file>