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<sst xmlns="http://schemas.openxmlformats.org/spreadsheetml/2006/main" count="134" uniqueCount="134">
  <si>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</si>
  <si>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</si>
  <si>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</si>
  <si>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</si>
  <si>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</si>
  <si>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</si>
  <si>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</si>
  <si>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</si>
  <si>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</si>
  <si>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</si>
  <si>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</si>
  <si>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</si>
  <si>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</si>
  <si>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</si>
  <si>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</si>
  <si>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</si>
  <si>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</si>
  <si>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</si>
  <si>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</si>
  <si>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</si>
  <si>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</si>
  <si>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</si>
  <si>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</si>
  <si>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</si>
  <si>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</si>
  <si>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</si>
  <si>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</si>
  <si>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</si>
  <si>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</si>
  <si>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</si>
  <si>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</si>
  <si>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</si>
  <si>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</si>
  <si>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</si>
  <si>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</si>
  <si>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</si>
  <si>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</si>
  <si>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</si>
  <si>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</si>
  <si>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</si>
  <si>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</si>
  <si>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</si>
  <si>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</si>
  <si>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</si>
  <si>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</si>
  <si>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</si>
  <si>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</si>
  <si>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</si>
  <si>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</si>
  <si>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</si>
  <si>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</si>
  <si>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</si>
  <si>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</si>
  <si>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</si>
  <si>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</si>
  <si>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</si>
  <si>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</si>
  <si>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</si>
  <si>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</si>
  <si>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</si>
  <si>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</si>
  <si>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</si>
  <si>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</si>
  <si>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</si>
  <si>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</si>
  <si>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</si>
  <si>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</si>
  <si>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</si>
  <si>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</si>
  <si>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</si>
  <si>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</si>
  <si>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</si>
  <si>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</si>
  <si>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</si>
  <si>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</si>
  <si>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</si>
  <si>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</si>
  <si>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</si>
  <si>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</si>
  <si>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</si>
  <si>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</si>
  <si>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</si>
  <si>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</si>
  <si>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</si>
  <si>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</si>
  <si>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</si>
  <si>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</si>
  <si>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</si>
  <si>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</si>
  <si>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</si>
  <si>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</si>
  <si>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</si>
  <si>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</si>
  <si>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</si>
  <si>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</si>
  <si>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</si>
  <si>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</si>
  <si>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</si>
  <si>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</si>
  <si>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</si>
  <si>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</si>
  <si>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</si>
  <si>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</si>
  <si>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</si>
  <si>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</si>
  <si>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</si>
  <si>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</si>
  <si>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</si>
  <si>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</si>
  <si>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</si>
  <si>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</si>
  <si>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</si>
  <si>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</si>
  <si>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</si>
  <si>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</si>
  <si>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</si>
  <si>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</si>
  <si>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</si>
  <si>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</si>
  <si>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</si>
  <si>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</si>
  <si>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</si>
  <si>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</si>
  <si>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</si>
  <si>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</si>
  <si>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</si>
  <si>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</si>
  <si>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</si>
  <si>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</si>
  <si>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</si>
  <si>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</si>
  <si>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</si>
  <si>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</si>
  <si>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24/07/16 - VENCIMENTO 01/08/16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</si>
</sst>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174588</v>
      </c>
      <c r="C7" s="9">
        <f t="shared" si="0"/>
        <v>229130</v>
      </c>
      <c r="D7" s="9">
        <f t="shared" si="0"/>
        <v>253648</v>
      </c>
      <c r="E7" s="9">
        <f t="shared" si="0"/>
        <v>139554</v>
      </c>
      <c r="F7" s="9">
        <f t="shared" si="0"/>
        <v>232177</v>
      </c>
      <c r="G7" s="9">
        <f t="shared" si="0"/>
        <v>382863</v>
      </c>
      <c r="H7" s="9">
        <f t="shared" si="0"/>
        <v>134029</v>
      </c>
      <c r="I7" s="9">
        <f t="shared" si="0"/>
        <v>25914</v>
      </c>
      <c r="J7" s="9">
        <f t="shared" si="0"/>
        <v>110455</v>
      </c>
      <c r="K7" s="9">
        <f t="shared" si="0"/>
        <v>1682358</v>
      </c>
      <c r="L7" s="52"/>
    </row>
    <row r="8" spans="1:11" ht="17.25" customHeight="1">
      <c r="A8" s="10" t="s">
        <v>99</v>
      </c>
      <c r="B8" s="11">
        <f>B9+B12+B16</f>
        <v>90040</v>
      </c>
      <c r="C8" s="11">
        <f aca="true" t="shared" si="1" ref="C8:J8">C9+C12+C16</f>
        <v>122742</v>
      </c>
      <c r="D8" s="11">
        <f t="shared" si="1"/>
        <v>128035</v>
      </c>
      <c r="E8" s="11">
        <f t="shared" si="1"/>
        <v>75318</v>
      </c>
      <c r="F8" s="11">
        <f t="shared" si="1"/>
        <v>115716</v>
      </c>
      <c r="G8" s="11">
        <f t="shared" si="1"/>
        <v>193769</v>
      </c>
      <c r="H8" s="11">
        <f t="shared" si="1"/>
        <v>77407</v>
      </c>
      <c r="I8" s="11">
        <f t="shared" si="1"/>
        <v>12261</v>
      </c>
      <c r="J8" s="11">
        <f t="shared" si="1"/>
        <v>57073</v>
      </c>
      <c r="K8" s="11">
        <f>SUM(B8:J8)</f>
        <v>872361</v>
      </c>
    </row>
    <row r="9" spans="1:11" ht="17.25" customHeight="1">
      <c r="A9" s="15" t="s">
        <v>17</v>
      </c>
      <c r="B9" s="13">
        <f>+B10+B11</f>
        <v>17601</v>
      </c>
      <c r="C9" s="13">
        <f aca="true" t="shared" si="2" ref="C9:J9">+C10+C11</f>
        <v>25695</v>
      </c>
      <c r="D9" s="13">
        <f t="shared" si="2"/>
        <v>24665</v>
      </c>
      <c r="E9" s="13">
        <f t="shared" si="2"/>
        <v>14795</v>
      </c>
      <c r="F9" s="13">
        <f t="shared" si="2"/>
        <v>19084</v>
      </c>
      <c r="G9" s="13">
        <f t="shared" si="2"/>
        <v>24082</v>
      </c>
      <c r="H9" s="13">
        <f t="shared" si="2"/>
        <v>16093</v>
      </c>
      <c r="I9" s="13">
        <f t="shared" si="2"/>
        <v>2946</v>
      </c>
      <c r="J9" s="13">
        <f t="shared" si="2"/>
        <v>10721</v>
      </c>
      <c r="K9" s="11">
        <f>SUM(B9:J9)</f>
        <v>155682</v>
      </c>
    </row>
    <row r="10" spans="1:11" ht="17.25" customHeight="1">
      <c r="A10" s="29" t="s">
        <v>18</v>
      </c>
      <c r="B10" s="13">
        <v>17601</v>
      </c>
      <c r="C10" s="13">
        <v>25695</v>
      </c>
      <c r="D10" s="13">
        <v>24665</v>
      </c>
      <c r="E10" s="13">
        <v>14795</v>
      </c>
      <c r="F10" s="13">
        <v>19084</v>
      </c>
      <c r="G10" s="13">
        <v>24082</v>
      </c>
      <c r="H10" s="13">
        <v>16093</v>
      </c>
      <c r="I10" s="13">
        <v>2946</v>
      </c>
      <c r="J10" s="13">
        <v>10721</v>
      </c>
      <c r="K10" s="11">
        <f>SUM(B10:J10)</f>
        <v>155682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62001</v>
      </c>
      <c r="C12" s="17">
        <f t="shared" si="3"/>
        <v>84051</v>
      </c>
      <c r="D12" s="17">
        <f t="shared" si="3"/>
        <v>88688</v>
      </c>
      <c r="E12" s="17">
        <f t="shared" si="3"/>
        <v>52409</v>
      </c>
      <c r="F12" s="17">
        <f t="shared" si="3"/>
        <v>81847</v>
      </c>
      <c r="G12" s="17">
        <f t="shared" si="3"/>
        <v>142983</v>
      </c>
      <c r="H12" s="17">
        <f t="shared" si="3"/>
        <v>53617</v>
      </c>
      <c r="I12" s="17">
        <f t="shared" si="3"/>
        <v>7817</v>
      </c>
      <c r="J12" s="17">
        <f t="shared" si="3"/>
        <v>39820</v>
      </c>
      <c r="K12" s="11">
        <f aca="true" t="shared" si="4" ref="K12:K27">SUM(B12:J12)</f>
        <v>613233</v>
      </c>
    </row>
    <row r="13" spans="1:13" ht="17.25" customHeight="1">
      <c r="A13" s="14" t="s">
        <v>20</v>
      </c>
      <c r="B13" s="13">
        <v>30870</v>
      </c>
      <c r="C13" s="13">
        <v>45151</v>
      </c>
      <c r="D13" s="13">
        <v>47689</v>
      </c>
      <c r="E13" s="13">
        <v>28210</v>
      </c>
      <c r="F13" s="13">
        <v>40527</v>
      </c>
      <c r="G13" s="13">
        <v>65967</v>
      </c>
      <c r="H13" s="13">
        <v>24708</v>
      </c>
      <c r="I13" s="13">
        <v>4621</v>
      </c>
      <c r="J13" s="13">
        <v>21718</v>
      </c>
      <c r="K13" s="11">
        <f t="shared" si="4"/>
        <v>309461</v>
      </c>
      <c r="L13" s="52"/>
      <c r="M13" s="53"/>
    </row>
    <row r="14" spans="1:12" ht="17.25" customHeight="1">
      <c r="A14" s="14" t="s">
        <v>21</v>
      </c>
      <c r="B14" s="13">
        <v>30032</v>
      </c>
      <c r="C14" s="13">
        <v>37224</v>
      </c>
      <c r="D14" s="13">
        <v>39783</v>
      </c>
      <c r="E14" s="13">
        <v>23197</v>
      </c>
      <c r="F14" s="13">
        <v>40088</v>
      </c>
      <c r="G14" s="13">
        <v>75166</v>
      </c>
      <c r="H14" s="13">
        <v>27580</v>
      </c>
      <c r="I14" s="13">
        <v>3043</v>
      </c>
      <c r="J14" s="13">
        <v>17602</v>
      </c>
      <c r="K14" s="11">
        <f t="shared" si="4"/>
        <v>293715</v>
      </c>
      <c r="L14" s="52"/>
    </row>
    <row r="15" spans="1:11" ht="17.25" customHeight="1">
      <c r="A15" s="14" t="s">
        <v>22</v>
      </c>
      <c r="B15" s="13">
        <v>1099</v>
      </c>
      <c r="C15" s="13">
        <v>1676</v>
      </c>
      <c r="D15" s="13">
        <v>1216</v>
      </c>
      <c r="E15" s="13">
        <v>1002</v>
      </c>
      <c r="F15" s="13">
        <v>1232</v>
      </c>
      <c r="G15" s="13">
        <v>1850</v>
      </c>
      <c r="H15" s="13">
        <v>1329</v>
      </c>
      <c r="I15" s="13">
        <v>153</v>
      </c>
      <c r="J15" s="13">
        <v>500</v>
      </c>
      <c r="K15" s="11">
        <f t="shared" si="4"/>
        <v>10057</v>
      </c>
    </row>
    <row r="16" spans="1:11" ht="17.25" customHeight="1">
      <c r="A16" s="15" t="s">
        <v>95</v>
      </c>
      <c r="B16" s="13">
        <f>B17+B18+B19</f>
        <v>10438</v>
      </c>
      <c r="C16" s="13">
        <f aca="true" t="shared" si="5" ref="C16:J16">C17+C18+C19</f>
        <v>12996</v>
      </c>
      <c r="D16" s="13">
        <f t="shared" si="5"/>
        <v>14682</v>
      </c>
      <c r="E16" s="13">
        <f t="shared" si="5"/>
        <v>8114</v>
      </c>
      <c r="F16" s="13">
        <f t="shared" si="5"/>
        <v>14785</v>
      </c>
      <c r="G16" s="13">
        <f t="shared" si="5"/>
        <v>26704</v>
      </c>
      <c r="H16" s="13">
        <f t="shared" si="5"/>
        <v>7697</v>
      </c>
      <c r="I16" s="13">
        <f t="shared" si="5"/>
        <v>1498</v>
      </c>
      <c r="J16" s="13">
        <f t="shared" si="5"/>
        <v>6532</v>
      </c>
      <c r="K16" s="11">
        <f t="shared" si="4"/>
        <v>103446</v>
      </c>
    </row>
    <row r="17" spans="1:11" ht="17.25" customHeight="1">
      <c r="A17" s="14" t="s">
        <v>96</v>
      </c>
      <c r="B17" s="13">
        <v>6566</v>
      </c>
      <c r="C17" s="13">
        <v>8780</v>
      </c>
      <c r="D17" s="13">
        <v>9266</v>
      </c>
      <c r="E17" s="13">
        <v>5314</v>
      </c>
      <c r="F17" s="13">
        <v>9261</v>
      </c>
      <c r="G17" s="13">
        <v>14620</v>
      </c>
      <c r="H17" s="13">
        <v>4757</v>
      </c>
      <c r="I17" s="13">
        <v>1006</v>
      </c>
      <c r="J17" s="13">
        <v>4023</v>
      </c>
      <c r="K17" s="11">
        <f t="shared" si="4"/>
        <v>63593</v>
      </c>
    </row>
    <row r="18" spans="1:11" ht="17.25" customHeight="1">
      <c r="A18" s="14" t="s">
        <v>97</v>
      </c>
      <c r="B18" s="13">
        <v>3752</v>
      </c>
      <c r="C18" s="13">
        <v>4028</v>
      </c>
      <c r="D18" s="13">
        <v>5265</v>
      </c>
      <c r="E18" s="13">
        <v>2679</v>
      </c>
      <c r="F18" s="13">
        <v>5409</v>
      </c>
      <c r="G18" s="13">
        <v>11879</v>
      </c>
      <c r="H18" s="13">
        <v>2818</v>
      </c>
      <c r="I18" s="13">
        <v>477</v>
      </c>
      <c r="J18" s="13">
        <v>2462</v>
      </c>
      <c r="K18" s="11">
        <f t="shared" si="4"/>
        <v>38769</v>
      </c>
    </row>
    <row r="19" spans="1:11" ht="17.25" customHeight="1">
      <c r="A19" s="14" t="s">
        <v>98</v>
      </c>
      <c r="B19" s="13">
        <v>120</v>
      </c>
      <c r="C19" s="13">
        <v>188</v>
      </c>
      <c r="D19" s="13">
        <v>151</v>
      </c>
      <c r="E19" s="13">
        <v>121</v>
      </c>
      <c r="F19" s="13">
        <v>115</v>
      </c>
      <c r="G19" s="13">
        <v>205</v>
      </c>
      <c r="H19" s="13">
        <v>122</v>
      </c>
      <c r="I19" s="13">
        <v>15</v>
      </c>
      <c r="J19" s="13">
        <v>47</v>
      </c>
      <c r="K19" s="11">
        <f t="shared" si="4"/>
        <v>1084</v>
      </c>
    </row>
    <row r="20" spans="1:11" ht="17.25" customHeight="1">
      <c r="A20" s="16" t="s">
        <v>23</v>
      </c>
      <c r="B20" s="11">
        <f>+B21+B22+B23</f>
        <v>49731</v>
      </c>
      <c r="C20" s="11">
        <f aca="true" t="shared" si="6" ref="C20:J20">+C21+C22+C23</f>
        <v>56845</v>
      </c>
      <c r="D20" s="11">
        <f t="shared" si="6"/>
        <v>69749</v>
      </c>
      <c r="E20" s="11">
        <f t="shared" si="6"/>
        <v>34653</v>
      </c>
      <c r="F20" s="11">
        <f t="shared" si="6"/>
        <v>74773</v>
      </c>
      <c r="G20" s="11">
        <f t="shared" si="6"/>
        <v>133662</v>
      </c>
      <c r="H20" s="11">
        <f t="shared" si="6"/>
        <v>34868</v>
      </c>
      <c r="I20" s="11">
        <f t="shared" si="6"/>
        <v>7017</v>
      </c>
      <c r="J20" s="11">
        <f t="shared" si="6"/>
        <v>27556</v>
      </c>
      <c r="K20" s="11">
        <f t="shared" si="4"/>
        <v>488854</v>
      </c>
    </row>
    <row r="21" spans="1:12" ht="17.25" customHeight="1">
      <c r="A21" s="12" t="s">
        <v>24</v>
      </c>
      <c r="B21" s="13">
        <v>29285</v>
      </c>
      <c r="C21" s="13">
        <v>36256</v>
      </c>
      <c r="D21" s="13">
        <v>43971</v>
      </c>
      <c r="E21" s="13">
        <v>22355</v>
      </c>
      <c r="F21" s="13">
        <v>43422</v>
      </c>
      <c r="G21" s="13">
        <v>70098</v>
      </c>
      <c r="H21" s="13">
        <v>20286</v>
      </c>
      <c r="I21" s="13">
        <v>4758</v>
      </c>
      <c r="J21" s="13">
        <v>17171</v>
      </c>
      <c r="K21" s="11">
        <f t="shared" si="4"/>
        <v>287602</v>
      </c>
      <c r="L21" s="52"/>
    </row>
    <row r="22" spans="1:12" ht="17.25" customHeight="1">
      <c r="A22" s="12" t="s">
        <v>25</v>
      </c>
      <c r="B22" s="13">
        <v>19832</v>
      </c>
      <c r="C22" s="13">
        <v>19899</v>
      </c>
      <c r="D22" s="13">
        <v>25179</v>
      </c>
      <c r="E22" s="13">
        <v>11917</v>
      </c>
      <c r="F22" s="13">
        <v>30738</v>
      </c>
      <c r="G22" s="13">
        <v>62568</v>
      </c>
      <c r="H22" s="13">
        <v>14170</v>
      </c>
      <c r="I22" s="13">
        <v>2184</v>
      </c>
      <c r="J22" s="13">
        <v>10186</v>
      </c>
      <c r="K22" s="11">
        <f t="shared" si="4"/>
        <v>196673</v>
      </c>
      <c r="L22" s="52"/>
    </row>
    <row r="23" spans="1:11" ht="17.25" customHeight="1">
      <c r="A23" s="12" t="s">
        <v>26</v>
      </c>
      <c r="B23" s="13">
        <v>614</v>
      </c>
      <c r="C23" s="13">
        <v>690</v>
      </c>
      <c r="D23" s="13">
        <v>599</v>
      </c>
      <c r="E23" s="13">
        <v>381</v>
      </c>
      <c r="F23" s="13">
        <v>613</v>
      </c>
      <c r="G23" s="13">
        <v>996</v>
      </c>
      <c r="H23" s="13">
        <v>412</v>
      </c>
      <c r="I23" s="13">
        <v>75</v>
      </c>
      <c r="J23" s="13">
        <v>199</v>
      </c>
      <c r="K23" s="11">
        <f t="shared" si="4"/>
        <v>4579</v>
      </c>
    </row>
    <row r="24" spans="1:11" ht="17.25" customHeight="1">
      <c r="A24" s="16" t="s">
        <v>27</v>
      </c>
      <c r="B24" s="13">
        <f>+B25+B26</f>
        <v>34817</v>
      </c>
      <c r="C24" s="13">
        <f aca="true" t="shared" si="7" ref="C24:J24">+C25+C26</f>
        <v>49543</v>
      </c>
      <c r="D24" s="13">
        <f t="shared" si="7"/>
        <v>55864</v>
      </c>
      <c r="E24" s="13">
        <f t="shared" si="7"/>
        <v>29583</v>
      </c>
      <c r="F24" s="13">
        <f t="shared" si="7"/>
        <v>41688</v>
      </c>
      <c r="G24" s="13">
        <f t="shared" si="7"/>
        <v>55432</v>
      </c>
      <c r="H24" s="13">
        <f t="shared" si="7"/>
        <v>20952</v>
      </c>
      <c r="I24" s="13">
        <f t="shared" si="7"/>
        <v>6636</v>
      </c>
      <c r="J24" s="13">
        <f t="shared" si="7"/>
        <v>25826</v>
      </c>
      <c r="K24" s="11">
        <f t="shared" si="4"/>
        <v>320341</v>
      </c>
    </row>
    <row r="25" spans="1:12" ht="17.25" customHeight="1">
      <c r="A25" s="12" t="s">
        <v>131</v>
      </c>
      <c r="B25" s="13">
        <v>25229</v>
      </c>
      <c r="C25" s="13">
        <v>37140</v>
      </c>
      <c r="D25" s="13">
        <v>43689</v>
      </c>
      <c r="E25" s="13">
        <v>22706</v>
      </c>
      <c r="F25" s="13">
        <v>30776</v>
      </c>
      <c r="G25" s="13">
        <v>39616</v>
      </c>
      <c r="H25" s="13">
        <v>14875</v>
      </c>
      <c r="I25" s="13">
        <v>5578</v>
      </c>
      <c r="J25" s="13">
        <v>19847</v>
      </c>
      <c r="K25" s="11">
        <f t="shared" si="4"/>
        <v>239456</v>
      </c>
      <c r="L25" s="52"/>
    </row>
    <row r="26" spans="1:12" ht="17.25" customHeight="1">
      <c r="A26" s="12" t="s">
        <v>132</v>
      </c>
      <c r="B26" s="13">
        <v>9588</v>
      </c>
      <c r="C26" s="13">
        <v>12403</v>
      </c>
      <c r="D26" s="13">
        <v>12175</v>
      </c>
      <c r="E26" s="13">
        <v>6877</v>
      </c>
      <c r="F26" s="13">
        <v>10912</v>
      </c>
      <c r="G26" s="13">
        <v>15816</v>
      </c>
      <c r="H26" s="13">
        <v>6077</v>
      </c>
      <c r="I26" s="13">
        <v>1058</v>
      </c>
      <c r="J26" s="13">
        <v>5979</v>
      </c>
      <c r="K26" s="11">
        <f t="shared" si="4"/>
        <v>80885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802</v>
      </c>
      <c r="I27" s="11">
        <v>0</v>
      </c>
      <c r="J27" s="11">
        <v>0</v>
      </c>
      <c r="K27" s="11">
        <f t="shared" si="4"/>
        <v>802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29086.96</v>
      </c>
      <c r="I35" s="19">
        <v>0</v>
      </c>
      <c r="J35" s="19">
        <v>0</v>
      </c>
      <c r="K35" s="23">
        <f>SUM(B35:J35)</f>
        <v>29086.96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497073.67</v>
      </c>
      <c r="C47" s="22">
        <f aca="true" t="shared" si="12" ref="C47:H47">+C48+C57</f>
        <v>739791.67</v>
      </c>
      <c r="D47" s="22">
        <f t="shared" si="12"/>
        <v>917459.5800000001</v>
      </c>
      <c r="E47" s="22">
        <f t="shared" si="12"/>
        <v>439824.86000000004</v>
      </c>
      <c r="F47" s="22">
        <f t="shared" si="12"/>
        <v>697659.6000000001</v>
      </c>
      <c r="G47" s="22">
        <f t="shared" si="12"/>
        <v>986511.19</v>
      </c>
      <c r="H47" s="22">
        <f t="shared" si="12"/>
        <v>433453.44999999995</v>
      </c>
      <c r="I47" s="22">
        <f>+I48+I57</f>
        <v>131965.11</v>
      </c>
      <c r="J47" s="22">
        <f>+J48+J57</f>
        <v>346758.54</v>
      </c>
      <c r="K47" s="22">
        <f>SUM(B47:J47)</f>
        <v>5190497.670000001</v>
      </c>
    </row>
    <row r="48" spans="1:11" ht="17.25" customHeight="1">
      <c r="A48" s="16" t="s">
        <v>113</v>
      </c>
      <c r="B48" s="23">
        <f>SUM(B49:B56)</f>
        <v>479058.33999999997</v>
      </c>
      <c r="C48" s="23">
        <f aca="true" t="shared" si="13" ref="C48:J48">SUM(C49:C56)</f>
        <v>716900.25</v>
      </c>
      <c r="D48" s="23">
        <f t="shared" si="13"/>
        <v>892784.06</v>
      </c>
      <c r="E48" s="23">
        <f t="shared" si="13"/>
        <v>418160.75000000006</v>
      </c>
      <c r="F48" s="23">
        <f t="shared" si="13"/>
        <v>675019.3</v>
      </c>
      <c r="G48" s="23">
        <f t="shared" si="13"/>
        <v>957542.8999999999</v>
      </c>
      <c r="H48" s="23">
        <f t="shared" si="13"/>
        <v>414181.51999999996</v>
      </c>
      <c r="I48" s="23">
        <f t="shared" si="13"/>
        <v>131965.11</v>
      </c>
      <c r="J48" s="23">
        <f t="shared" si="13"/>
        <v>333327.99</v>
      </c>
      <c r="K48" s="23">
        <f aca="true" t="shared" si="14" ref="K48:K57">SUM(B48:J48)</f>
        <v>5018940.220000001</v>
      </c>
    </row>
    <row r="49" spans="1:11" ht="17.25" customHeight="1">
      <c r="A49" s="34" t="s">
        <v>44</v>
      </c>
      <c r="B49" s="23">
        <f aca="true" t="shared" si="15" ref="B49:H49">ROUND(B30*B7,2)</f>
        <v>475804.68</v>
      </c>
      <c r="C49" s="23">
        <f t="shared" si="15"/>
        <v>710669.61</v>
      </c>
      <c r="D49" s="23">
        <f t="shared" si="15"/>
        <v>887666.54</v>
      </c>
      <c r="E49" s="23">
        <f t="shared" si="15"/>
        <v>415354.57</v>
      </c>
      <c r="F49" s="23">
        <f t="shared" si="15"/>
        <v>670829.01</v>
      </c>
      <c r="G49" s="23">
        <f t="shared" si="15"/>
        <v>951605.99</v>
      </c>
      <c r="H49" s="23">
        <f t="shared" si="15"/>
        <v>381996.05</v>
      </c>
      <c r="I49" s="23">
        <f>ROUND(I30*I7,2)</f>
        <v>130899.39</v>
      </c>
      <c r="J49" s="23">
        <f>ROUND(J30*J7,2)</f>
        <v>331110.95</v>
      </c>
      <c r="K49" s="23">
        <f t="shared" si="14"/>
        <v>4955936.79</v>
      </c>
    </row>
    <row r="50" spans="1:11" ht="17.25" customHeight="1">
      <c r="A50" s="34" t="s">
        <v>45</v>
      </c>
      <c r="B50" s="19">
        <v>0</v>
      </c>
      <c r="C50" s="23">
        <f>ROUND(C31*C7,2)</f>
        <v>1579.66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1579.66</v>
      </c>
    </row>
    <row r="51" spans="1:11" ht="17.25" customHeight="1">
      <c r="A51" s="67" t="s">
        <v>106</v>
      </c>
      <c r="B51" s="68">
        <f aca="true" t="shared" si="16" ref="B51:H51">ROUND(B32*B7,2)</f>
        <v>-838.02</v>
      </c>
      <c r="C51" s="68">
        <f t="shared" si="16"/>
        <v>-1122.74</v>
      </c>
      <c r="D51" s="68">
        <f t="shared" si="16"/>
        <v>-1268.24</v>
      </c>
      <c r="E51" s="68">
        <f t="shared" si="16"/>
        <v>-639.22</v>
      </c>
      <c r="F51" s="68">
        <f t="shared" si="16"/>
        <v>-1091.23</v>
      </c>
      <c r="G51" s="68">
        <f t="shared" si="16"/>
        <v>-1493.17</v>
      </c>
      <c r="H51" s="68">
        <f t="shared" si="16"/>
        <v>-616.53</v>
      </c>
      <c r="I51" s="19">
        <v>0</v>
      </c>
      <c r="J51" s="19">
        <v>0</v>
      </c>
      <c r="K51" s="68">
        <f>SUM(B51:J51)</f>
        <v>-7069.150000000001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29086.96</v>
      </c>
      <c r="I53" s="31">
        <f>+I35</f>
        <v>0</v>
      </c>
      <c r="J53" s="31">
        <f>+J35</f>
        <v>0</v>
      </c>
      <c r="K53" s="23">
        <f t="shared" si="14"/>
        <v>29086.96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-66883.8</v>
      </c>
      <c r="C61" s="35">
        <f t="shared" si="17"/>
        <v>-97739.49</v>
      </c>
      <c r="D61" s="35">
        <f t="shared" si="17"/>
        <v>-94806.6</v>
      </c>
      <c r="E61" s="35">
        <f t="shared" si="17"/>
        <v>-56221</v>
      </c>
      <c r="F61" s="35">
        <f t="shared" si="17"/>
        <v>-72899.84999999999</v>
      </c>
      <c r="G61" s="35">
        <f t="shared" si="17"/>
        <v>-91523.45000000001</v>
      </c>
      <c r="H61" s="35">
        <f t="shared" si="17"/>
        <v>-61153.4</v>
      </c>
      <c r="I61" s="35">
        <f t="shared" si="17"/>
        <v>-13470.279999999999</v>
      </c>
      <c r="J61" s="35">
        <f t="shared" si="17"/>
        <v>-40739.8</v>
      </c>
      <c r="K61" s="35">
        <f>SUM(B61:J61)</f>
        <v>-595437.67</v>
      </c>
    </row>
    <row r="62" spans="1:11" ht="18.75" customHeight="1">
      <c r="A62" s="16" t="s">
        <v>75</v>
      </c>
      <c r="B62" s="35">
        <f aca="true" t="shared" si="18" ref="B62:J62">B63+B64+B65+B66+B67+B68</f>
        <v>-66883.8</v>
      </c>
      <c r="C62" s="35">
        <f t="shared" si="18"/>
        <v>-97641</v>
      </c>
      <c r="D62" s="35">
        <f t="shared" si="18"/>
        <v>-93727</v>
      </c>
      <c r="E62" s="35">
        <f t="shared" si="18"/>
        <v>-56221</v>
      </c>
      <c r="F62" s="35">
        <f t="shared" si="18"/>
        <v>-72519.2</v>
      </c>
      <c r="G62" s="35">
        <f t="shared" si="18"/>
        <v>-91511.6</v>
      </c>
      <c r="H62" s="35">
        <f t="shared" si="18"/>
        <v>-61153.4</v>
      </c>
      <c r="I62" s="35">
        <f t="shared" si="18"/>
        <v>-11194.8</v>
      </c>
      <c r="J62" s="35">
        <f t="shared" si="18"/>
        <v>-40739.8</v>
      </c>
      <c r="K62" s="35">
        <f aca="true" t="shared" si="19" ref="K62:K91">SUM(B62:J62)</f>
        <v>-591591.6000000001</v>
      </c>
    </row>
    <row r="63" spans="1:11" ht="18.75" customHeight="1">
      <c r="A63" s="12" t="s">
        <v>76</v>
      </c>
      <c r="B63" s="35">
        <f>-ROUND(B9*$D$3,2)</f>
        <v>-66883.8</v>
      </c>
      <c r="C63" s="35">
        <f aca="true" t="shared" si="20" ref="C63:J63">-ROUND(C9*$D$3,2)</f>
        <v>-97641</v>
      </c>
      <c r="D63" s="35">
        <f t="shared" si="20"/>
        <v>-93727</v>
      </c>
      <c r="E63" s="35">
        <f t="shared" si="20"/>
        <v>-56221</v>
      </c>
      <c r="F63" s="35">
        <f t="shared" si="20"/>
        <v>-72519.2</v>
      </c>
      <c r="G63" s="35">
        <f t="shared" si="20"/>
        <v>-91511.6</v>
      </c>
      <c r="H63" s="35">
        <f t="shared" si="20"/>
        <v>-61153.4</v>
      </c>
      <c r="I63" s="35">
        <f t="shared" si="20"/>
        <v>-11194.8</v>
      </c>
      <c r="J63" s="35">
        <f t="shared" si="20"/>
        <v>-40739.8</v>
      </c>
      <c r="K63" s="35">
        <f t="shared" si="19"/>
        <v>-591591.6000000001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-98.49</v>
      </c>
      <c r="D69" s="68">
        <f t="shared" si="21"/>
        <v>-1079.6</v>
      </c>
      <c r="E69" s="19">
        <v>0</v>
      </c>
      <c r="F69" s="68">
        <f t="shared" si="21"/>
        <v>-380.65</v>
      </c>
      <c r="G69" s="68">
        <f t="shared" si="21"/>
        <v>-11.85</v>
      </c>
      <c r="H69" s="19">
        <v>0</v>
      </c>
      <c r="I69" s="68">
        <f t="shared" si="21"/>
        <v>-2275.48</v>
      </c>
      <c r="J69" s="19">
        <v>0</v>
      </c>
      <c r="K69" s="68">
        <f t="shared" si="19"/>
        <v>-3846.0699999999997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430189.87</v>
      </c>
      <c r="C104" s="24">
        <f t="shared" si="22"/>
        <v>642052.18</v>
      </c>
      <c r="D104" s="24">
        <f t="shared" si="22"/>
        <v>822652.9800000001</v>
      </c>
      <c r="E104" s="24">
        <f t="shared" si="22"/>
        <v>383603.86000000004</v>
      </c>
      <c r="F104" s="24">
        <f t="shared" si="22"/>
        <v>624759.7500000001</v>
      </c>
      <c r="G104" s="24">
        <f t="shared" si="22"/>
        <v>894987.74</v>
      </c>
      <c r="H104" s="24">
        <f t="shared" si="22"/>
        <v>372300.04999999993</v>
      </c>
      <c r="I104" s="24">
        <f>+I105+I106</f>
        <v>118494.82999999999</v>
      </c>
      <c r="J104" s="24">
        <f>+J105+J106</f>
        <v>306018.74</v>
      </c>
      <c r="K104" s="48">
        <f>SUM(B104:J104)</f>
        <v>4595060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412174.54</v>
      </c>
      <c r="C105" s="24">
        <f t="shared" si="23"/>
        <v>619160.76</v>
      </c>
      <c r="D105" s="24">
        <f t="shared" si="23"/>
        <v>797977.4600000001</v>
      </c>
      <c r="E105" s="24">
        <f t="shared" si="23"/>
        <v>361939.75000000006</v>
      </c>
      <c r="F105" s="24">
        <f t="shared" si="23"/>
        <v>602119.4500000001</v>
      </c>
      <c r="G105" s="24">
        <f t="shared" si="23"/>
        <v>866019.45</v>
      </c>
      <c r="H105" s="24">
        <f t="shared" si="23"/>
        <v>353028.11999999994</v>
      </c>
      <c r="I105" s="24">
        <f t="shared" si="23"/>
        <v>118494.82999999999</v>
      </c>
      <c r="J105" s="24">
        <f t="shared" si="23"/>
        <v>292588.19</v>
      </c>
      <c r="K105" s="48">
        <f>SUM(B105:J105)</f>
        <v>4423502.550000001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4595059.9799999995</v>
      </c>
      <c r="L112" s="54"/>
    </row>
    <row r="113" spans="1:11" ht="18.75" customHeight="1">
      <c r="A113" s="26" t="s">
        <v>71</v>
      </c>
      <c r="B113" s="27">
        <v>55725.37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55725.37</v>
      </c>
    </row>
    <row r="114" spans="1:11" ht="18.75" customHeight="1">
      <c r="A114" s="26" t="s">
        <v>72</v>
      </c>
      <c r="B114" s="27">
        <v>374464.49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374464.49</v>
      </c>
    </row>
    <row r="115" spans="1:11" ht="18.75" customHeight="1">
      <c r="A115" s="26" t="s">
        <v>73</v>
      </c>
      <c r="B115" s="40">
        <v>0</v>
      </c>
      <c r="C115" s="27">
        <f>+C104</f>
        <v>642052.18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642052.18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822652.9800000001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822652.9800000001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383603.86000000004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383603.86000000004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115335.07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115335.07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216844.78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216844.78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38425.27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38425.27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254154.62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254154.62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264892.28</v>
      </c>
      <c r="H122" s="40">
        <v>0</v>
      </c>
      <c r="I122" s="40">
        <v>0</v>
      </c>
      <c r="J122" s="40">
        <v>0</v>
      </c>
      <c r="K122" s="41">
        <f t="shared" si="25"/>
        <v>264892.28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26265.27</v>
      </c>
      <c r="H123" s="40">
        <v>0</v>
      </c>
      <c r="I123" s="40">
        <v>0</v>
      </c>
      <c r="J123" s="40">
        <v>0</v>
      </c>
      <c r="K123" s="41">
        <f t="shared" si="25"/>
        <v>26265.27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135665.42</v>
      </c>
      <c r="H124" s="40">
        <v>0</v>
      </c>
      <c r="I124" s="40">
        <v>0</v>
      </c>
      <c r="J124" s="40">
        <v>0</v>
      </c>
      <c r="K124" s="41">
        <f t="shared" si="25"/>
        <v>135665.42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126255.61</v>
      </c>
      <c r="H125" s="40">
        <v>0</v>
      </c>
      <c r="I125" s="40">
        <v>0</v>
      </c>
      <c r="J125" s="40">
        <v>0</v>
      </c>
      <c r="K125" s="41">
        <f t="shared" si="25"/>
        <v>126255.61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341909.16</v>
      </c>
      <c r="H126" s="40">
        <v>0</v>
      </c>
      <c r="I126" s="40">
        <v>0</v>
      </c>
      <c r="J126" s="40">
        <v>0</v>
      </c>
      <c r="K126" s="41">
        <f t="shared" si="25"/>
        <v>341909.16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139042.5</v>
      </c>
      <c r="I127" s="40">
        <v>0</v>
      </c>
      <c r="J127" s="40">
        <v>0</v>
      </c>
      <c r="K127" s="41">
        <f t="shared" si="25"/>
        <v>139042.5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233257.55</v>
      </c>
      <c r="I128" s="40">
        <v>0</v>
      </c>
      <c r="J128" s="40">
        <v>0</v>
      </c>
      <c r="K128" s="41">
        <f t="shared" si="25"/>
        <v>233257.55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118494.83</v>
      </c>
      <c r="J129" s="40">
        <v>0</v>
      </c>
      <c r="K129" s="41">
        <f t="shared" si="25"/>
        <v>118494.83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306018.74</v>
      </c>
      <c r="K130" s="44">
        <f t="shared" si="25"/>
        <v>306018.74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2016-07-29T18:28:58Z</dcterms:modified>
  <cp:category/>
  <cp:version/>
  <cp:contentType/>
  <cp:contentStatus/>
</cp:coreProperties>
</file>