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<sst xmlns="http://schemas.openxmlformats.org/spreadsheetml/2006/main" count="135" uniqueCount="135">
  <si>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</si>
  <si>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</si>
  <si>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</si>
  <si>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</si>
  <si>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</si>
  <si>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</si>
  <si>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</si>
  <si>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</si>
  <si>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</si>
  <si>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</si>
  <si>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</si>
  <si>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</si>
  <si>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</si>
  <si>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</si>
  <si>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</si>
  <si>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</si>
  <si>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</si>
  <si>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</si>
  <si>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</si>
  <si>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</si>
  <si>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</si>
  <si>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</si>
  <si>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</si>
  <si>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</si>
  <si>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</si>
  <si>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</si>
  <si>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</si>
  <si>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</si>
  <si>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</si>
  <si>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</si>
  <si>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</si>
  <si>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</si>
  <si>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</si>
  <si>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</si>
  <si>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</si>
  <si>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</si>
  <si>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</si>
  <si>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</si>
  <si>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</si>
  <si>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</si>
  <si>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</si>
  <si>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</si>
  <si>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</si>
  <si>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</si>
  <si>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</si>
  <si>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</si>
  <si>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</si>
  <si>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</si>
  <si>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</si>
  <si>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</si>
  <si>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</si>
  <si>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</si>
  <si>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</si>
  <si>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</si>
  <si>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</si>
  <si>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</si>
  <si>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</si>
  <si>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</si>
  <si>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</si>
  <si>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</si>
  <si>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</si>
  <si>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</si>
  <si>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</si>
  <si>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</si>
  <si>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</si>
  <si>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</si>
  <si>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</si>
  <si>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</si>
  <si>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</si>
  <si>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</si>
  <si>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</si>
  <si>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</si>
  <si>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</si>
  <si>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</si>
  <si>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</si>
  <si>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</si>
  <si>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</si>
  <si>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</si>
  <si>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</si>
  <si>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</si>
  <si>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</si>
  <si>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</si>
  <si>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</si>
  <si>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</si>
  <si>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</si>
  <si>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</si>
  <si>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</si>
  <si>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</si>
  <si>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</si>
  <si>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</si>
  <si>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</si>
  <si>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</si>
  <si>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</si>
  <si>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</si>
  <si>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</si>
  <si>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</si>
  <si>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</si>
  <si>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</si>
  <si>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</si>
  <si>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</si>
  <si>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</si>
  <si>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</si>
  <si>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</si>
  <si>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</si>
  <si>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</si>
  <si>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</si>
  <si>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</si>
  <si>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</si>
  <si>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</si>
  <si>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</si>
  <si>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</si>
  <si>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</si>
  <si>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</si>
  <si>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</si>
  <si>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</si>
  <si>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</si>
  <si>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</si>
  <si>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</si>
  <si>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</si>
  <si>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</si>
  <si>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</si>
  <si>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</si>
  <si>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</si>
  <si>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</si>
  <si>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</si>
  <si>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</si>
  <si>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</si>
  <si>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</si>
  <si>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</si>
  <si>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</si>
  <si>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</si>
  <si>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</si>
  <si>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22/07/16 - VENCIMENTO 01/08/16</t>
  </si>
  <si>
    <t>6.3. Revisão de Remuneração pelo Transporte Coletivo ¹</t>
  </si>
  <si>
    <t xml:space="preserve">    ¹  Ajuste dos valores da energia para tração de abril/16.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</si>
</sst>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536003</v>
      </c>
      <c r="C7" s="9">
        <f t="shared" si="0"/>
        <v>680391</v>
      </c>
      <c r="D7" s="9">
        <f t="shared" si="0"/>
        <v>716102</v>
      </c>
      <c r="E7" s="9">
        <f t="shared" si="0"/>
        <v>478374</v>
      </c>
      <c r="F7" s="9">
        <f t="shared" si="0"/>
        <v>651169</v>
      </c>
      <c r="G7" s="9">
        <f t="shared" si="0"/>
        <v>1090972</v>
      </c>
      <c r="H7" s="9">
        <f t="shared" si="0"/>
        <v>483711</v>
      </c>
      <c r="I7" s="9">
        <f t="shared" si="0"/>
        <v>107817</v>
      </c>
      <c r="J7" s="9">
        <f t="shared" si="0"/>
        <v>285716</v>
      </c>
      <c r="K7" s="9">
        <f t="shared" si="0"/>
        <v>5030255</v>
      </c>
      <c r="L7" s="52"/>
    </row>
    <row r="8" spans="1:11" ht="17.25" customHeight="1">
      <c r="A8" s="10" t="s">
        <v>99</v>
      </c>
      <c r="B8" s="11">
        <f>B9+B12+B16</f>
        <v>284245</v>
      </c>
      <c r="C8" s="11">
        <f aca="true" t="shared" si="1" ref="C8:J8">C9+C12+C16</f>
        <v>369666</v>
      </c>
      <c r="D8" s="11">
        <f t="shared" si="1"/>
        <v>366612</v>
      </c>
      <c r="E8" s="11">
        <f t="shared" si="1"/>
        <v>261534</v>
      </c>
      <c r="F8" s="11">
        <f t="shared" si="1"/>
        <v>340905</v>
      </c>
      <c r="G8" s="11">
        <f t="shared" si="1"/>
        <v>566457</v>
      </c>
      <c r="H8" s="11">
        <f t="shared" si="1"/>
        <v>277723</v>
      </c>
      <c r="I8" s="11">
        <f t="shared" si="1"/>
        <v>52621</v>
      </c>
      <c r="J8" s="11">
        <f t="shared" si="1"/>
        <v>147274</v>
      </c>
      <c r="K8" s="11">
        <f>SUM(B8:J8)</f>
        <v>2667037</v>
      </c>
    </row>
    <row r="9" spans="1:11" ht="17.25" customHeight="1">
      <c r="A9" s="15" t="s">
        <v>17</v>
      </c>
      <c r="B9" s="13">
        <f>+B10+B11</f>
        <v>35915</v>
      </c>
      <c r="C9" s="13">
        <f aca="true" t="shared" si="2" ref="C9:J9">+C10+C11</f>
        <v>48912</v>
      </c>
      <c r="D9" s="13">
        <f t="shared" si="2"/>
        <v>42654</v>
      </c>
      <c r="E9" s="13">
        <f t="shared" si="2"/>
        <v>33553</v>
      </c>
      <c r="F9" s="13">
        <f t="shared" si="2"/>
        <v>37948</v>
      </c>
      <c r="G9" s="13">
        <f t="shared" si="2"/>
        <v>47080</v>
      </c>
      <c r="H9" s="13">
        <f t="shared" si="2"/>
        <v>42376</v>
      </c>
      <c r="I9" s="13">
        <f t="shared" si="2"/>
        <v>7854</v>
      </c>
      <c r="J9" s="13">
        <f t="shared" si="2"/>
        <v>16016</v>
      </c>
      <c r="K9" s="11">
        <f>SUM(B9:J9)</f>
        <v>312308</v>
      </c>
    </row>
    <row r="10" spans="1:11" ht="17.25" customHeight="1">
      <c r="A10" s="29" t="s">
        <v>18</v>
      </c>
      <c r="B10" s="13">
        <v>35915</v>
      </c>
      <c r="C10" s="13">
        <v>48912</v>
      </c>
      <c r="D10" s="13">
        <v>42654</v>
      </c>
      <c r="E10" s="13">
        <v>33553</v>
      </c>
      <c r="F10" s="13">
        <v>37948</v>
      </c>
      <c r="G10" s="13">
        <v>47080</v>
      </c>
      <c r="H10" s="13">
        <v>42376</v>
      </c>
      <c r="I10" s="13">
        <v>7854</v>
      </c>
      <c r="J10" s="13">
        <v>16016</v>
      </c>
      <c r="K10" s="11">
        <f>SUM(B10:J10)</f>
        <v>312308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217184</v>
      </c>
      <c r="C12" s="17">
        <f t="shared" si="3"/>
        <v>283254</v>
      </c>
      <c r="D12" s="17">
        <f t="shared" si="3"/>
        <v>284642</v>
      </c>
      <c r="E12" s="17">
        <f t="shared" si="3"/>
        <v>200394</v>
      </c>
      <c r="F12" s="17">
        <f t="shared" si="3"/>
        <v>261844</v>
      </c>
      <c r="G12" s="17">
        <f t="shared" si="3"/>
        <v>447042</v>
      </c>
      <c r="H12" s="17">
        <f t="shared" si="3"/>
        <v>208804</v>
      </c>
      <c r="I12" s="17">
        <f t="shared" si="3"/>
        <v>38721</v>
      </c>
      <c r="J12" s="17">
        <f t="shared" si="3"/>
        <v>115171</v>
      </c>
      <c r="K12" s="11">
        <f aca="true" t="shared" si="4" ref="K12:K27">SUM(B12:J12)</f>
        <v>2057056</v>
      </c>
    </row>
    <row r="13" spans="1:13" ht="17.25" customHeight="1">
      <c r="A13" s="14" t="s">
        <v>20</v>
      </c>
      <c r="B13" s="13">
        <v>108855</v>
      </c>
      <c r="C13" s="13">
        <v>152471</v>
      </c>
      <c r="D13" s="13">
        <v>157017</v>
      </c>
      <c r="E13" s="13">
        <v>107630</v>
      </c>
      <c r="F13" s="13">
        <v>138137</v>
      </c>
      <c r="G13" s="13">
        <v>221632</v>
      </c>
      <c r="H13" s="13">
        <v>103782</v>
      </c>
      <c r="I13" s="13">
        <v>22851</v>
      </c>
      <c r="J13" s="13">
        <v>63051</v>
      </c>
      <c r="K13" s="11">
        <f t="shared" si="4"/>
        <v>1075426</v>
      </c>
      <c r="L13" s="52"/>
      <c r="M13" s="53"/>
    </row>
    <row r="14" spans="1:12" ht="17.25" customHeight="1">
      <c r="A14" s="14" t="s">
        <v>21</v>
      </c>
      <c r="B14" s="13">
        <v>104157</v>
      </c>
      <c r="C14" s="13">
        <v>124949</v>
      </c>
      <c r="D14" s="13">
        <v>123097</v>
      </c>
      <c r="E14" s="13">
        <v>88787</v>
      </c>
      <c r="F14" s="13">
        <v>119563</v>
      </c>
      <c r="G14" s="13">
        <v>218938</v>
      </c>
      <c r="H14" s="13">
        <v>99400</v>
      </c>
      <c r="I14" s="13">
        <v>14895</v>
      </c>
      <c r="J14" s="13">
        <v>50694</v>
      </c>
      <c r="K14" s="11">
        <f t="shared" si="4"/>
        <v>944480</v>
      </c>
      <c r="L14" s="52"/>
    </row>
    <row r="15" spans="1:11" ht="17.25" customHeight="1">
      <c r="A15" s="14" t="s">
        <v>22</v>
      </c>
      <c r="B15" s="13">
        <v>4172</v>
      </c>
      <c r="C15" s="13">
        <v>5834</v>
      </c>
      <c r="D15" s="13">
        <v>4528</v>
      </c>
      <c r="E15" s="13">
        <v>3977</v>
      </c>
      <c r="F15" s="13">
        <v>4144</v>
      </c>
      <c r="G15" s="13">
        <v>6472</v>
      </c>
      <c r="H15" s="13">
        <v>5622</v>
      </c>
      <c r="I15" s="13">
        <v>975</v>
      </c>
      <c r="J15" s="13">
        <v>1426</v>
      </c>
      <c r="K15" s="11">
        <f t="shared" si="4"/>
        <v>37150</v>
      </c>
    </row>
    <row r="16" spans="1:11" ht="17.25" customHeight="1">
      <c r="A16" s="15" t="s">
        <v>95</v>
      </c>
      <c r="B16" s="13">
        <f>B17+B18+B19</f>
        <v>31146</v>
      </c>
      <c r="C16" s="13">
        <f aca="true" t="shared" si="5" ref="C16:J16">C17+C18+C19</f>
        <v>37500</v>
      </c>
      <c r="D16" s="13">
        <f t="shared" si="5"/>
        <v>39316</v>
      </c>
      <c r="E16" s="13">
        <f t="shared" si="5"/>
        <v>27587</v>
      </c>
      <c r="F16" s="13">
        <f t="shared" si="5"/>
        <v>41113</v>
      </c>
      <c r="G16" s="13">
        <f t="shared" si="5"/>
        <v>72335</v>
      </c>
      <c r="H16" s="13">
        <f t="shared" si="5"/>
        <v>26543</v>
      </c>
      <c r="I16" s="13">
        <f t="shared" si="5"/>
        <v>6046</v>
      </c>
      <c r="J16" s="13">
        <f t="shared" si="5"/>
        <v>16087</v>
      </c>
      <c r="K16" s="11">
        <f t="shared" si="4"/>
        <v>297673</v>
      </c>
    </row>
    <row r="17" spans="1:11" ht="17.25" customHeight="1">
      <c r="A17" s="14" t="s">
        <v>96</v>
      </c>
      <c r="B17" s="13">
        <v>20174</v>
      </c>
      <c r="C17" s="13">
        <v>26274</v>
      </c>
      <c r="D17" s="13">
        <v>25346</v>
      </c>
      <c r="E17" s="13">
        <v>18135</v>
      </c>
      <c r="F17" s="13">
        <v>26714</v>
      </c>
      <c r="G17" s="13">
        <v>44667</v>
      </c>
      <c r="H17" s="13">
        <v>18428</v>
      </c>
      <c r="I17" s="13">
        <v>4183</v>
      </c>
      <c r="J17" s="13">
        <v>10264</v>
      </c>
      <c r="K17" s="11">
        <f t="shared" si="4"/>
        <v>194185</v>
      </c>
    </row>
    <row r="18" spans="1:11" ht="17.25" customHeight="1">
      <c r="A18" s="14" t="s">
        <v>97</v>
      </c>
      <c r="B18" s="13">
        <v>10483</v>
      </c>
      <c r="C18" s="13">
        <v>10560</v>
      </c>
      <c r="D18" s="13">
        <v>13550</v>
      </c>
      <c r="E18" s="13">
        <v>8999</v>
      </c>
      <c r="F18" s="13">
        <v>13880</v>
      </c>
      <c r="G18" s="13">
        <v>26833</v>
      </c>
      <c r="H18" s="13">
        <v>7648</v>
      </c>
      <c r="I18" s="13">
        <v>1755</v>
      </c>
      <c r="J18" s="13">
        <v>5661</v>
      </c>
      <c r="K18" s="11">
        <f t="shared" si="4"/>
        <v>99369</v>
      </c>
    </row>
    <row r="19" spans="1:11" ht="17.25" customHeight="1">
      <c r="A19" s="14" t="s">
        <v>98</v>
      </c>
      <c r="B19" s="13">
        <v>489</v>
      </c>
      <c r="C19" s="13">
        <v>666</v>
      </c>
      <c r="D19" s="13">
        <v>420</v>
      </c>
      <c r="E19" s="13">
        <v>453</v>
      </c>
      <c r="F19" s="13">
        <v>519</v>
      </c>
      <c r="G19" s="13">
        <v>835</v>
      </c>
      <c r="H19" s="13">
        <v>467</v>
      </c>
      <c r="I19" s="13">
        <v>108</v>
      </c>
      <c r="J19" s="13">
        <v>162</v>
      </c>
      <c r="K19" s="11">
        <f t="shared" si="4"/>
        <v>4119</v>
      </c>
    </row>
    <row r="20" spans="1:11" ht="17.25" customHeight="1">
      <c r="A20" s="16" t="s">
        <v>23</v>
      </c>
      <c r="B20" s="11">
        <f>+B21+B22+B23</f>
        <v>159353</v>
      </c>
      <c r="C20" s="11">
        <f aca="true" t="shared" si="6" ref="C20:J20">+C21+C22+C23</f>
        <v>179557</v>
      </c>
      <c r="D20" s="11">
        <f t="shared" si="6"/>
        <v>206367</v>
      </c>
      <c r="E20" s="11">
        <f t="shared" si="6"/>
        <v>130366</v>
      </c>
      <c r="F20" s="11">
        <f t="shared" si="6"/>
        <v>204006</v>
      </c>
      <c r="G20" s="11">
        <f t="shared" si="6"/>
        <v>379046</v>
      </c>
      <c r="H20" s="11">
        <f t="shared" si="6"/>
        <v>130873</v>
      </c>
      <c r="I20" s="11">
        <f t="shared" si="6"/>
        <v>31488</v>
      </c>
      <c r="J20" s="11">
        <f t="shared" si="6"/>
        <v>77675</v>
      </c>
      <c r="K20" s="11">
        <f t="shared" si="4"/>
        <v>1498731</v>
      </c>
    </row>
    <row r="21" spans="1:12" ht="17.25" customHeight="1">
      <c r="A21" s="12" t="s">
        <v>24</v>
      </c>
      <c r="B21" s="13">
        <v>88044</v>
      </c>
      <c r="C21" s="13">
        <v>109266</v>
      </c>
      <c r="D21" s="13">
        <v>126391</v>
      </c>
      <c r="E21" s="13">
        <v>78078</v>
      </c>
      <c r="F21" s="13">
        <v>119717</v>
      </c>
      <c r="G21" s="13">
        <v>204402</v>
      </c>
      <c r="H21" s="13">
        <v>75790</v>
      </c>
      <c r="I21" s="13">
        <v>20217</v>
      </c>
      <c r="J21" s="13">
        <v>46677</v>
      </c>
      <c r="K21" s="11">
        <f t="shared" si="4"/>
        <v>868582</v>
      </c>
      <c r="L21" s="52"/>
    </row>
    <row r="22" spans="1:12" ht="17.25" customHeight="1">
      <c r="A22" s="12" t="s">
        <v>25</v>
      </c>
      <c r="B22" s="13">
        <v>69091</v>
      </c>
      <c r="C22" s="13">
        <v>67584</v>
      </c>
      <c r="D22" s="13">
        <v>77498</v>
      </c>
      <c r="E22" s="13">
        <v>50562</v>
      </c>
      <c r="F22" s="13">
        <v>82132</v>
      </c>
      <c r="G22" s="13">
        <v>170803</v>
      </c>
      <c r="H22" s="13">
        <v>52758</v>
      </c>
      <c r="I22" s="13">
        <v>10784</v>
      </c>
      <c r="J22" s="13">
        <v>30277</v>
      </c>
      <c r="K22" s="11">
        <f t="shared" si="4"/>
        <v>611489</v>
      </c>
      <c r="L22" s="52"/>
    </row>
    <row r="23" spans="1:11" ht="17.25" customHeight="1">
      <c r="A23" s="12" t="s">
        <v>26</v>
      </c>
      <c r="B23" s="13">
        <v>2218</v>
      </c>
      <c r="C23" s="13">
        <v>2707</v>
      </c>
      <c r="D23" s="13">
        <v>2478</v>
      </c>
      <c r="E23" s="13">
        <v>1726</v>
      </c>
      <c r="F23" s="13">
        <v>2157</v>
      </c>
      <c r="G23" s="13">
        <v>3841</v>
      </c>
      <c r="H23" s="13">
        <v>2325</v>
      </c>
      <c r="I23" s="13">
        <v>487</v>
      </c>
      <c r="J23" s="13">
        <v>721</v>
      </c>
      <c r="K23" s="11">
        <f t="shared" si="4"/>
        <v>18660</v>
      </c>
    </row>
    <row r="24" spans="1:11" ht="17.25" customHeight="1">
      <c r="A24" s="16" t="s">
        <v>27</v>
      </c>
      <c r="B24" s="13">
        <f>+B25+B26</f>
        <v>92405</v>
      </c>
      <c r="C24" s="13">
        <f aca="true" t="shared" si="7" ref="C24:J24">+C25+C26</f>
        <v>131168</v>
      </c>
      <c r="D24" s="13">
        <f t="shared" si="7"/>
        <v>143123</v>
      </c>
      <c r="E24" s="13">
        <f t="shared" si="7"/>
        <v>86474</v>
      </c>
      <c r="F24" s="13">
        <f t="shared" si="7"/>
        <v>106258</v>
      </c>
      <c r="G24" s="13">
        <f t="shared" si="7"/>
        <v>145469</v>
      </c>
      <c r="H24" s="13">
        <f t="shared" si="7"/>
        <v>70086</v>
      </c>
      <c r="I24" s="13">
        <f t="shared" si="7"/>
        <v>23708</v>
      </c>
      <c r="J24" s="13">
        <f t="shared" si="7"/>
        <v>60767</v>
      </c>
      <c r="K24" s="11">
        <f t="shared" si="4"/>
        <v>859458</v>
      </c>
    </row>
    <row r="25" spans="1:12" ht="17.25" customHeight="1">
      <c r="A25" s="12" t="s">
        <v>130</v>
      </c>
      <c r="B25" s="13">
        <v>61624</v>
      </c>
      <c r="C25" s="13">
        <v>93986</v>
      </c>
      <c r="D25" s="13">
        <v>105903</v>
      </c>
      <c r="E25" s="13">
        <v>63078</v>
      </c>
      <c r="F25" s="13">
        <v>74205</v>
      </c>
      <c r="G25" s="13">
        <v>98751</v>
      </c>
      <c r="H25" s="13">
        <v>48293</v>
      </c>
      <c r="I25" s="13">
        <v>18824</v>
      </c>
      <c r="J25" s="13">
        <v>43782</v>
      </c>
      <c r="K25" s="11">
        <f t="shared" si="4"/>
        <v>608446</v>
      </c>
      <c r="L25" s="52"/>
    </row>
    <row r="26" spans="1:12" ht="17.25" customHeight="1">
      <c r="A26" s="12" t="s">
        <v>131</v>
      </c>
      <c r="B26" s="13">
        <v>30781</v>
      </c>
      <c r="C26" s="13">
        <v>37182</v>
      </c>
      <c r="D26" s="13">
        <v>37220</v>
      </c>
      <c r="E26" s="13">
        <v>23396</v>
      </c>
      <c r="F26" s="13">
        <v>32053</v>
      </c>
      <c r="G26" s="13">
        <v>46718</v>
      </c>
      <c r="H26" s="13">
        <v>21793</v>
      </c>
      <c r="I26" s="13">
        <v>4884</v>
      </c>
      <c r="J26" s="13">
        <v>16985</v>
      </c>
      <c r="K26" s="11">
        <f t="shared" si="4"/>
        <v>251012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5029</v>
      </c>
      <c r="I27" s="11">
        <v>0</v>
      </c>
      <c r="J27" s="11">
        <v>0</v>
      </c>
      <c r="K27" s="11">
        <f t="shared" si="4"/>
        <v>5029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17039.59</v>
      </c>
      <c r="I35" s="19">
        <v>0</v>
      </c>
      <c r="J35" s="19">
        <v>0</v>
      </c>
      <c r="K35" s="23">
        <f>SUM(B35:J35)</f>
        <v>17039.59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3223762.58</v>
      </c>
      <c r="C47" s="22">
        <f aca="true" t="shared" si="12" ref="C47:H47">+C48+C57</f>
        <v>4746769.75</v>
      </c>
      <c r="D47" s="22">
        <f t="shared" si="12"/>
        <v>5674912.1899999995</v>
      </c>
      <c r="E47" s="22">
        <f t="shared" si="12"/>
        <v>3169049.43</v>
      </c>
      <c r="F47" s="22">
        <f t="shared" si="12"/>
        <v>4243212.28</v>
      </c>
      <c r="G47" s="22">
        <f t="shared" si="12"/>
        <v>5994473.31</v>
      </c>
      <c r="H47" s="22">
        <f t="shared" si="12"/>
        <v>3109577.66</v>
      </c>
      <c r="I47" s="22">
        <f>+I48+I57</f>
        <v>545681.73</v>
      </c>
      <c r="J47" s="22">
        <f>+J48+J57</f>
        <v>872138.4400000001</v>
      </c>
      <c r="K47" s="22">
        <f>SUM(B47:J47)</f>
        <v>31579577.37</v>
      </c>
    </row>
    <row r="48" spans="1:11" ht="17.25" customHeight="1">
      <c r="A48" s="16" t="s">
        <v>113</v>
      </c>
      <c r="B48" s="23">
        <f>SUM(B49:B56)</f>
        <v>3205747.25</v>
      </c>
      <c r="C48" s="23">
        <f aca="true" t="shared" si="13" ref="C48:J48">SUM(C49:C56)</f>
        <v>4723878.33</v>
      </c>
      <c r="D48" s="23">
        <f t="shared" si="13"/>
        <v>5650236.67</v>
      </c>
      <c r="E48" s="23">
        <f t="shared" si="13"/>
        <v>3147385.3200000003</v>
      </c>
      <c r="F48" s="23">
        <f t="shared" si="13"/>
        <v>4220571.98</v>
      </c>
      <c r="G48" s="23">
        <f t="shared" si="13"/>
        <v>5965505.02</v>
      </c>
      <c r="H48" s="23">
        <f t="shared" si="13"/>
        <v>3090305.73</v>
      </c>
      <c r="I48" s="23">
        <f t="shared" si="13"/>
        <v>545681.73</v>
      </c>
      <c r="J48" s="23">
        <f t="shared" si="13"/>
        <v>858707.89</v>
      </c>
      <c r="K48" s="23">
        <f aca="true" t="shared" si="14" ref="K48:K57">SUM(B48:J48)</f>
        <v>31408019.92</v>
      </c>
    </row>
    <row r="49" spans="1:11" ht="17.25" customHeight="1">
      <c r="A49" s="34" t="s">
        <v>44</v>
      </c>
      <c r="B49" s="23">
        <f aca="true" t="shared" si="15" ref="B49:H49">ROUND(B30*B7,2)</f>
        <v>1460768.98</v>
      </c>
      <c r="C49" s="23">
        <f t="shared" si="15"/>
        <v>2110300.73</v>
      </c>
      <c r="D49" s="23">
        <f t="shared" si="15"/>
        <v>2506070.56</v>
      </c>
      <c r="E49" s="23">
        <f t="shared" si="15"/>
        <v>1423784.54</v>
      </c>
      <c r="F49" s="23">
        <f t="shared" si="15"/>
        <v>1881422.59</v>
      </c>
      <c r="G49" s="23">
        <f t="shared" si="15"/>
        <v>2711610.91</v>
      </c>
      <c r="H49" s="23">
        <f t="shared" si="15"/>
        <v>1378624.72</v>
      </c>
      <c r="I49" s="23">
        <f>ROUND(I30*I7,2)</f>
        <v>544616.01</v>
      </c>
      <c r="J49" s="23">
        <f>ROUND(J30*J7,2)</f>
        <v>856490.85</v>
      </c>
      <c r="K49" s="23">
        <f t="shared" si="14"/>
        <v>14873689.89</v>
      </c>
    </row>
    <row r="50" spans="1:11" ht="17.25" customHeight="1">
      <c r="A50" s="34" t="s">
        <v>45</v>
      </c>
      <c r="B50" s="19">
        <v>0</v>
      </c>
      <c r="C50" s="23">
        <f>ROUND(C31*C7,2)</f>
        <v>4690.74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4690.74</v>
      </c>
    </row>
    <row r="51" spans="1:11" ht="17.25" customHeight="1">
      <c r="A51" s="67" t="s">
        <v>106</v>
      </c>
      <c r="B51" s="68">
        <f aca="true" t="shared" si="16" ref="B51:H51">ROUND(B32*B7,2)</f>
        <v>-2572.81</v>
      </c>
      <c r="C51" s="68">
        <f t="shared" si="16"/>
        <v>-3333.92</v>
      </c>
      <c r="D51" s="68">
        <f t="shared" si="16"/>
        <v>-3580.51</v>
      </c>
      <c r="E51" s="68">
        <f t="shared" si="16"/>
        <v>-2191.17</v>
      </c>
      <c r="F51" s="68">
        <f t="shared" si="16"/>
        <v>-3060.49</v>
      </c>
      <c r="G51" s="68">
        <f t="shared" si="16"/>
        <v>-4254.79</v>
      </c>
      <c r="H51" s="68">
        <f t="shared" si="16"/>
        <v>-2225.07</v>
      </c>
      <c r="I51" s="19">
        <v>0</v>
      </c>
      <c r="J51" s="19">
        <v>0</v>
      </c>
      <c r="K51" s="68">
        <f>SUM(B51:J51)</f>
        <v>-21218.76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17039.59</v>
      </c>
      <c r="I53" s="31">
        <f>+I35</f>
        <v>0</v>
      </c>
      <c r="J53" s="31">
        <f>+J35</f>
        <v>0</v>
      </c>
      <c r="K53" s="23">
        <f t="shared" si="14"/>
        <v>17039.59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36">
        <v>1743459.4</v>
      </c>
      <c r="C56" s="36">
        <v>2606447.06</v>
      </c>
      <c r="D56" s="36">
        <v>3141360.86</v>
      </c>
      <c r="E56" s="36">
        <v>1722346.55</v>
      </c>
      <c r="F56" s="36">
        <v>2336928.36</v>
      </c>
      <c r="G56" s="36">
        <v>3250718.82</v>
      </c>
      <c r="H56" s="36">
        <v>1693151.45</v>
      </c>
      <c r="I56" s="19">
        <v>0</v>
      </c>
      <c r="J56" s="19">
        <v>0</v>
      </c>
      <c r="K56" s="23">
        <f t="shared" si="14"/>
        <v>16494412.5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-1927758.5199999998</v>
      </c>
      <c r="C61" s="35">
        <f t="shared" si="17"/>
        <v>-2791031.9299999997</v>
      </c>
      <c r="D61" s="35">
        <f t="shared" si="17"/>
        <v>-3335274.77</v>
      </c>
      <c r="E61" s="35">
        <f t="shared" si="17"/>
        <v>-2004128.94</v>
      </c>
      <c r="F61" s="35">
        <f t="shared" si="17"/>
        <v>-2618047.0500000003</v>
      </c>
      <c r="G61" s="35">
        <f t="shared" si="17"/>
        <v>-3505699.26</v>
      </c>
      <c r="H61" s="35">
        <f t="shared" si="17"/>
        <v>-1874679.21</v>
      </c>
      <c r="I61" s="35">
        <f t="shared" si="17"/>
        <v>-297679.58999999997</v>
      </c>
      <c r="J61" s="35">
        <f t="shared" si="17"/>
        <v>-82300.6</v>
      </c>
      <c r="K61" s="35">
        <f>SUM(B61:J61)</f>
        <v>-18436599.87</v>
      </c>
    </row>
    <row r="62" spans="1:11" ht="18.75" customHeight="1">
      <c r="A62" s="16" t="s">
        <v>75</v>
      </c>
      <c r="B62" s="35">
        <f aca="true" t="shared" si="18" ref="B62:J62">B63+B64+B65+B66+B67+B68</f>
        <v>-192712.74</v>
      </c>
      <c r="C62" s="35">
        <f t="shared" si="18"/>
        <v>-190667.15</v>
      </c>
      <c r="D62" s="35">
        <f t="shared" si="18"/>
        <v>-182308.72999999998</v>
      </c>
      <c r="E62" s="35">
        <f t="shared" si="18"/>
        <v>-237619.94999999998</v>
      </c>
      <c r="F62" s="35">
        <f t="shared" si="18"/>
        <v>-217905.97</v>
      </c>
      <c r="G62" s="35">
        <f t="shared" si="18"/>
        <v>-236571.33</v>
      </c>
      <c r="H62" s="35">
        <f t="shared" si="18"/>
        <v>-161028.8</v>
      </c>
      <c r="I62" s="35">
        <f t="shared" si="18"/>
        <v>-29845.2</v>
      </c>
      <c r="J62" s="35">
        <f t="shared" si="18"/>
        <v>-60860.8</v>
      </c>
      <c r="K62" s="35">
        <f aca="true" t="shared" si="19" ref="K62:K91">SUM(B62:J62)</f>
        <v>-1509520.67</v>
      </c>
    </row>
    <row r="63" spans="1:11" ht="18.75" customHeight="1">
      <c r="A63" s="12" t="s">
        <v>76</v>
      </c>
      <c r="B63" s="35">
        <f>-ROUND(B9*$D$3,2)</f>
        <v>-136477</v>
      </c>
      <c r="C63" s="35">
        <f aca="true" t="shared" si="20" ref="C63:J63">-ROUND(C9*$D$3,2)</f>
        <v>-185865.6</v>
      </c>
      <c r="D63" s="35">
        <f t="shared" si="20"/>
        <v>-162085.2</v>
      </c>
      <c r="E63" s="35">
        <f t="shared" si="20"/>
        <v>-127501.4</v>
      </c>
      <c r="F63" s="35">
        <f t="shared" si="20"/>
        <v>-144202.4</v>
      </c>
      <c r="G63" s="35">
        <f t="shared" si="20"/>
        <v>-178904</v>
      </c>
      <c r="H63" s="35">
        <f t="shared" si="20"/>
        <v>-161028.8</v>
      </c>
      <c r="I63" s="35">
        <f t="shared" si="20"/>
        <v>-29845.2</v>
      </c>
      <c r="J63" s="35">
        <f t="shared" si="20"/>
        <v>-60860.8</v>
      </c>
      <c r="K63" s="35">
        <f t="shared" si="19"/>
        <v>-1186770.4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-1276.8</v>
      </c>
      <c r="C65" s="35">
        <v>-311.6</v>
      </c>
      <c r="D65" s="35">
        <v>-744.8</v>
      </c>
      <c r="E65" s="35">
        <v>-1653</v>
      </c>
      <c r="F65" s="35">
        <v>-501.6</v>
      </c>
      <c r="G65" s="35">
        <v>-364.8</v>
      </c>
      <c r="H65" s="19">
        <v>0</v>
      </c>
      <c r="I65" s="19">
        <v>0</v>
      </c>
      <c r="J65" s="19">
        <v>0</v>
      </c>
      <c r="K65" s="35">
        <f t="shared" si="19"/>
        <v>-4852.6</v>
      </c>
    </row>
    <row r="66" spans="1:11" ht="18.75" customHeight="1">
      <c r="A66" s="12" t="s">
        <v>107</v>
      </c>
      <c r="B66" s="35">
        <v>-1147.6</v>
      </c>
      <c r="C66" s="35">
        <v>-372.4</v>
      </c>
      <c r="D66" s="35">
        <v>-505.4</v>
      </c>
      <c r="E66" s="35">
        <v>-505.4</v>
      </c>
      <c r="F66" s="35">
        <v>0</v>
      </c>
      <c r="G66" s="35">
        <v>-231.8</v>
      </c>
      <c r="H66" s="19">
        <v>0</v>
      </c>
      <c r="I66" s="19">
        <v>0</v>
      </c>
      <c r="J66" s="19">
        <v>0</v>
      </c>
      <c r="K66" s="35">
        <f t="shared" si="19"/>
        <v>-2762.6000000000004</v>
      </c>
    </row>
    <row r="67" spans="1:11" ht="18.75" customHeight="1">
      <c r="A67" s="12" t="s">
        <v>53</v>
      </c>
      <c r="B67" s="35">
        <v>-53811.34</v>
      </c>
      <c r="C67" s="35">
        <v>-4117.55</v>
      </c>
      <c r="D67" s="35">
        <v>-18973.33</v>
      </c>
      <c r="E67" s="35">
        <v>-107960.15</v>
      </c>
      <c r="F67" s="35">
        <v>-73201.97</v>
      </c>
      <c r="G67" s="35">
        <v>-57070.73</v>
      </c>
      <c r="H67" s="19">
        <v>0</v>
      </c>
      <c r="I67" s="19">
        <v>0</v>
      </c>
      <c r="J67" s="19">
        <v>0</v>
      </c>
      <c r="K67" s="35">
        <f t="shared" si="19"/>
        <v>-315135.07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-1735045.7799999998</v>
      </c>
      <c r="C69" s="68">
        <f t="shared" si="21"/>
        <v>-2600364.78</v>
      </c>
      <c r="D69" s="68">
        <f t="shared" si="21"/>
        <v>-3152966.04</v>
      </c>
      <c r="E69" s="68">
        <f t="shared" si="21"/>
        <v>-1766508.99</v>
      </c>
      <c r="F69" s="68">
        <f t="shared" si="21"/>
        <v>-2400141.08</v>
      </c>
      <c r="G69" s="68">
        <f t="shared" si="21"/>
        <v>-3269127.9299999997</v>
      </c>
      <c r="H69" s="68">
        <f t="shared" si="21"/>
        <v>-1713650.41</v>
      </c>
      <c r="I69" s="68">
        <f t="shared" si="21"/>
        <v>-75595.09</v>
      </c>
      <c r="J69" s="68">
        <f t="shared" si="21"/>
        <v>-21439.8</v>
      </c>
      <c r="K69" s="68">
        <f t="shared" si="19"/>
        <v>-16734839.9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-55000</v>
      </c>
      <c r="J73" s="19">
        <v>0</v>
      </c>
      <c r="K73" s="68">
        <f t="shared" si="19"/>
        <v>-55000</v>
      </c>
    </row>
    <row r="74" spans="1:11" ht="18.75" customHeight="1">
      <c r="A74" s="34" t="s">
        <v>59</v>
      </c>
      <c r="B74" s="35">
        <v>-14275</v>
      </c>
      <c r="C74" s="35">
        <v>-20722.72</v>
      </c>
      <c r="D74" s="35">
        <v>-19590.01</v>
      </c>
      <c r="E74" s="35">
        <v>-13737.69</v>
      </c>
      <c r="F74" s="35">
        <v>-18878.44</v>
      </c>
      <c r="G74" s="35">
        <v>-28767.83</v>
      </c>
      <c r="H74" s="35">
        <v>-14086.22</v>
      </c>
      <c r="I74" s="35">
        <v>-4951.96</v>
      </c>
      <c r="J74" s="35">
        <v>-10208.88</v>
      </c>
      <c r="K74" s="68">
        <f t="shared" si="19"/>
        <v>-145218.75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68">
        <v>-12180.56</v>
      </c>
      <c r="C76" s="68">
        <v>-25225.45</v>
      </c>
      <c r="D76" s="68">
        <v>-53762.79</v>
      </c>
      <c r="E76" s="68">
        <v>-64871.68</v>
      </c>
      <c r="F76" s="68">
        <v>-90692.19</v>
      </c>
      <c r="G76" s="68">
        <v>-54643.81</v>
      </c>
      <c r="H76" s="68">
        <v>-40275.78</v>
      </c>
      <c r="I76" s="68">
        <v>-13367.65</v>
      </c>
      <c r="J76" s="68">
        <v>-11230.92</v>
      </c>
      <c r="K76" s="68">
        <f t="shared" si="19"/>
        <v>-366250.83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68">
        <v>-65830.07</v>
      </c>
      <c r="C95" s="68">
        <v>-98415.01</v>
      </c>
      <c r="D95" s="68">
        <v>-118612.45</v>
      </c>
      <c r="E95" s="68">
        <v>-65032.88</v>
      </c>
      <c r="F95" s="68">
        <v>-88238.45</v>
      </c>
      <c r="G95" s="68">
        <v>-122741.62</v>
      </c>
      <c r="H95" s="68">
        <v>-63930.52</v>
      </c>
      <c r="I95" s="19">
        <v>0</v>
      </c>
      <c r="J95" s="19">
        <v>0</v>
      </c>
      <c r="K95" s="68">
        <f>SUM(B95:J95)</f>
        <v>-622801</v>
      </c>
      <c r="L95" s="55"/>
    </row>
    <row r="96" spans="1:12" ht="18.75" customHeight="1">
      <c r="A96" s="12" t="s">
        <v>116</v>
      </c>
      <c r="B96" s="68">
        <v>-1642760.15</v>
      </c>
      <c r="C96" s="68">
        <v>-2455903.11</v>
      </c>
      <c r="D96" s="68">
        <v>-2959921.19</v>
      </c>
      <c r="E96" s="68">
        <v>-1622866.74</v>
      </c>
      <c r="F96" s="68">
        <v>-2201951.35</v>
      </c>
      <c r="G96" s="68">
        <v>-3062962.82</v>
      </c>
      <c r="H96" s="68">
        <v>-1595357.89</v>
      </c>
      <c r="I96" s="19">
        <v>0</v>
      </c>
      <c r="J96" s="19">
        <v>0</v>
      </c>
      <c r="K96" s="68">
        <f>SUM(B96:J96)</f>
        <v>-15541723.25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68">
        <v>-192239.3</v>
      </c>
      <c r="J101" s="19">
        <v>0</v>
      </c>
      <c r="K101" s="68">
        <f>SUM(B101:J101)</f>
        <v>-192239.3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1296004.06</v>
      </c>
      <c r="C104" s="24">
        <f t="shared" si="22"/>
        <v>1955737.8199999998</v>
      </c>
      <c r="D104" s="24">
        <f t="shared" si="22"/>
        <v>2339637.4199999995</v>
      </c>
      <c r="E104" s="24">
        <f t="shared" si="22"/>
        <v>1164920.4900000002</v>
      </c>
      <c r="F104" s="24">
        <f t="shared" si="22"/>
        <v>1625165.2300000002</v>
      </c>
      <c r="G104" s="24">
        <f t="shared" si="22"/>
        <v>2488774.05</v>
      </c>
      <c r="H104" s="24">
        <f t="shared" si="22"/>
        <v>1234898.4500000002</v>
      </c>
      <c r="I104" s="24">
        <f>+I105+I106</f>
        <v>248002.13999999996</v>
      </c>
      <c r="J104" s="24">
        <f>+J105+J106</f>
        <v>789837.84</v>
      </c>
      <c r="K104" s="48">
        <f>SUM(B104:J104)</f>
        <v>13142977.5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1277988.73</v>
      </c>
      <c r="C105" s="24">
        <f t="shared" si="23"/>
        <v>1932846.4</v>
      </c>
      <c r="D105" s="24">
        <f t="shared" si="23"/>
        <v>2314961.8999999994</v>
      </c>
      <c r="E105" s="24">
        <f t="shared" si="23"/>
        <v>1143256.3800000001</v>
      </c>
      <c r="F105" s="24">
        <f t="shared" si="23"/>
        <v>1602524.9300000002</v>
      </c>
      <c r="G105" s="24">
        <f t="shared" si="23"/>
        <v>2459805.76</v>
      </c>
      <c r="H105" s="24">
        <f t="shared" si="23"/>
        <v>1215626.5200000003</v>
      </c>
      <c r="I105" s="24">
        <f t="shared" si="23"/>
        <v>248002.13999999996</v>
      </c>
      <c r="J105" s="24">
        <f t="shared" si="23"/>
        <v>776407.2899999999</v>
      </c>
      <c r="K105" s="48">
        <f>SUM(B105:J105)</f>
        <v>12971420.049999999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13142977.49</v>
      </c>
      <c r="L112" s="54"/>
    </row>
    <row r="113" spans="1:11" ht="18.75" customHeight="1">
      <c r="A113" s="26" t="s">
        <v>71</v>
      </c>
      <c r="B113" s="27">
        <v>168021.47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168021.47</v>
      </c>
    </row>
    <row r="114" spans="1:11" ht="18.75" customHeight="1">
      <c r="A114" s="26" t="s">
        <v>72</v>
      </c>
      <c r="B114" s="27">
        <v>1127982.59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1127982.59</v>
      </c>
    </row>
    <row r="115" spans="1:11" ht="18.75" customHeight="1">
      <c r="A115" s="26" t="s">
        <v>73</v>
      </c>
      <c r="B115" s="40">
        <v>0</v>
      </c>
      <c r="C115" s="27">
        <f>+C104</f>
        <v>1955737.8199999998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1955737.8199999998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2339637.4199999995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2339637.4199999995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1164920.4900000002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1164920.4900000002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301010.33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301010.33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562384.84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562384.84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85344.29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85344.29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676425.77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676425.77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738234.46</v>
      </c>
      <c r="H122" s="40">
        <v>0</v>
      </c>
      <c r="I122" s="40">
        <v>0</v>
      </c>
      <c r="J122" s="40">
        <v>0</v>
      </c>
      <c r="K122" s="41">
        <f t="shared" si="25"/>
        <v>738234.46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58143.89</v>
      </c>
      <c r="H123" s="40">
        <v>0</v>
      </c>
      <c r="I123" s="40">
        <v>0</v>
      </c>
      <c r="J123" s="40">
        <v>0</v>
      </c>
      <c r="K123" s="41">
        <f t="shared" si="25"/>
        <v>58143.89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372895.78</v>
      </c>
      <c r="H124" s="40">
        <v>0</v>
      </c>
      <c r="I124" s="40">
        <v>0</v>
      </c>
      <c r="J124" s="40">
        <v>0</v>
      </c>
      <c r="K124" s="41">
        <f t="shared" si="25"/>
        <v>372895.78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358941.14</v>
      </c>
      <c r="H125" s="40">
        <v>0</v>
      </c>
      <c r="I125" s="40">
        <v>0</v>
      </c>
      <c r="J125" s="40">
        <v>0</v>
      </c>
      <c r="K125" s="41">
        <f t="shared" si="25"/>
        <v>358941.14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960558.77</v>
      </c>
      <c r="H126" s="40">
        <v>0</v>
      </c>
      <c r="I126" s="40">
        <v>0</v>
      </c>
      <c r="J126" s="40">
        <v>0</v>
      </c>
      <c r="K126" s="41">
        <f t="shared" si="25"/>
        <v>960558.77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461223.01</v>
      </c>
      <c r="I127" s="40">
        <v>0</v>
      </c>
      <c r="J127" s="40">
        <v>0</v>
      </c>
      <c r="K127" s="41">
        <f t="shared" si="25"/>
        <v>461223.01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773675.44</v>
      </c>
      <c r="I128" s="40">
        <v>0</v>
      </c>
      <c r="J128" s="40">
        <v>0</v>
      </c>
      <c r="K128" s="41">
        <f t="shared" si="25"/>
        <v>773675.44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248002.14</v>
      </c>
      <c r="J129" s="40">
        <v>0</v>
      </c>
      <c r="K129" s="41">
        <f t="shared" si="25"/>
        <v>248002.14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789837.84</v>
      </c>
      <c r="K130" s="44">
        <f t="shared" si="25"/>
        <v>789837.84</v>
      </c>
    </row>
    <row r="131" spans="1:11" ht="18.75" customHeight="1">
      <c r="A131" s="84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2016-07-29T18:24:23Z</dcterms:modified>
  <cp:category/>
  <cp:version/>
  <cp:contentType/>
  <cp:contentStatus/>
</cp:coreProperties>
</file>